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bajerciute\Desktop\ĮSAKYMAI 2016\balandis\"/>
    </mc:Choice>
  </mc:AlternateContent>
  <bookViews>
    <workbookView xWindow="0" yWindow="0" windowWidth="21675" windowHeight="10350" tabRatio="756"/>
  </bookViews>
  <sheets>
    <sheet name="2 priedas" sheetId="20" r:id="rId1"/>
    <sheet name="3 priedas " sheetId="24" r:id="rId2"/>
    <sheet name="KMSA išlaikymas" sheetId="19" state="hidden" r:id="rId3"/>
  </sheets>
  <calcPr calcId="162913"/>
</workbook>
</file>

<file path=xl/calcChain.xml><?xml version="1.0" encoding="utf-8"?>
<calcChain xmlns="http://schemas.openxmlformats.org/spreadsheetml/2006/main">
  <c r="Q651" i="20" l="1"/>
  <c r="P651" i="20"/>
  <c r="O651" i="20"/>
  <c r="Q647" i="20"/>
  <c r="P647" i="20"/>
  <c r="O647" i="20"/>
  <c r="Q643" i="20"/>
  <c r="P643" i="20"/>
  <c r="O643" i="20"/>
  <c r="Q639" i="20"/>
  <c r="P639" i="20"/>
  <c r="O639" i="20"/>
  <c r="Q635" i="20"/>
  <c r="P635" i="20"/>
  <c r="O635" i="20"/>
  <c r="Q631" i="20"/>
  <c r="P631" i="20"/>
  <c r="O631" i="20"/>
  <c r="Q627" i="20"/>
  <c r="P627" i="20"/>
  <c r="O627" i="20"/>
  <c r="Q623" i="20"/>
  <c r="P623" i="20"/>
  <c r="O623" i="20"/>
  <c r="Q619" i="20"/>
  <c r="P619" i="20"/>
  <c r="O619" i="20"/>
  <c r="Q614" i="20"/>
  <c r="P614" i="20"/>
  <c r="O614" i="20"/>
  <c r="Q609" i="20"/>
  <c r="P609" i="20"/>
  <c r="O609" i="20"/>
  <c r="Q605" i="20"/>
  <c r="P605" i="20"/>
  <c r="O605" i="20"/>
  <c r="Q600" i="20"/>
  <c r="P600" i="20"/>
  <c r="O600" i="20"/>
  <c r="Q595" i="20"/>
  <c r="P595" i="20"/>
  <c r="O595" i="20"/>
  <c r="Q591" i="20"/>
  <c r="P591" i="20"/>
  <c r="O591" i="20"/>
  <c r="Q586" i="20"/>
  <c r="P586" i="20"/>
  <c r="O586" i="20"/>
  <c r="Q583" i="20"/>
  <c r="P583" i="20"/>
  <c r="O583" i="20"/>
  <c r="Q579" i="20"/>
  <c r="P579" i="20"/>
  <c r="O579" i="20"/>
  <c r="Q575" i="20"/>
  <c r="P575" i="20"/>
  <c r="O575" i="20"/>
  <c r="O652" i="20" s="1"/>
  <c r="J651" i="20"/>
  <c r="I651" i="20"/>
  <c r="J647" i="20"/>
  <c r="I647" i="20"/>
  <c r="J643" i="20"/>
  <c r="I643" i="20"/>
  <c r="J639" i="20"/>
  <c r="I639" i="20"/>
  <c r="J635" i="20"/>
  <c r="I635" i="20"/>
  <c r="J631" i="20"/>
  <c r="I631" i="20"/>
  <c r="J627" i="20"/>
  <c r="I627" i="20"/>
  <c r="J623" i="20"/>
  <c r="I623" i="20"/>
  <c r="J619" i="20"/>
  <c r="I619" i="20"/>
  <c r="J614" i="20"/>
  <c r="I614" i="20"/>
  <c r="J609" i="20"/>
  <c r="I609" i="20"/>
  <c r="J605" i="20"/>
  <c r="I605" i="20"/>
  <c r="J600" i="20"/>
  <c r="I600" i="20"/>
  <c r="J595" i="20"/>
  <c r="I595" i="20"/>
  <c r="J591" i="20"/>
  <c r="I591" i="20"/>
  <c r="J586" i="20"/>
  <c r="I586" i="20"/>
  <c r="J583" i="20"/>
  <c r="I583" i="20"/>
  <c r="J579" i="20"/>
  <c r="I579" i="20"/>
  <c r="J575" i="20"/>
  <c r="J652" i="20" s="1"/>
  <c r="I575" i="20"/>
  <c r="I652" i="20" s="1"/>
  <c r="H573" i="20"/>
  <c r="H574" i="20"/>
  <c r="L575" i="20"/>
  <c r="M575" i="20"/>
  <c r="N575" i="20"/>
  <c r="H577" i="20"/>
  <c r="H579" i="20" s="1"/>
  <c r="H578" i="20"/>
  <c r="L579" i="20"/>
  <c r="M579" i="20"/>
  <c r="N579" i="20"/>
  <c r="H581" i="20"/>
  <c r="H582" i="20"/>
  <c r="L583" i="20"/>
  <c r="M583" i="20"/>
  <c r="N583" i="20"/>
  <c r="H585" i="20"/>
  <c r="H586" i="20" s="1"/>
  <c r="L586" i="20"/>
  <c r="M586" i="20"/>
  <c r="N586" i="20"/>
  <c r="H588" i="20"/>
  <c r="H589" i="20"/>
  <c r="H590" i="20"/>
  <c r="L591" i="20"/>
  <c r="M591" i="20"/>
  <c r="N591" i="20"/>
  <c r="H593" i="20"/>
  <c r="H594" i="20"/>
  <c r="L595" i="20"/>
  <c r="M595" i="20"/>
  <c r="N595" i="20"/>
  <c r="H597" i="20"/>
  <c r="H598" i="20"/>
  <c r="H599" i="20"/>
  <c r="L600" i="20"/>
  <c r="M600" i="20"/>
  <c r="N600" i="20"/>
  <c r="H602" i="20"/>
  <c r="H603" i="20"/>
  <c r="H604" i="20"/>
  <c r="L605" i="20"/>
  <c r="M605" i="20"/>
  <c r="N605" i="20"/>
  <c r="H607" i="20"/>
  <c r="H608" i="20"/>
  <c r="L609" i="20"/>
  <c r="M609" i="20"/>
  <c r="N609" i="20"/>
  <c r="H611" i="20"/>
  <c r="H612" i="20"/>
  <c r="H613" i="20"/>
  <c r="L614" i="20"/>
  <c r="M614" i="20"/>
  <c r="N614" i="20"/>
  <c r="H616" i="20"/>
  <c r="H617" i="20"/>
  <c r="H618" i="20"/>
  <c r="L619" i="20"/>
  <c r="M619" i="20"/>
  <c r="N619" i="20"/>
  <c r="H621" i="20"/>
  <c r="H622" i="20"/>
  <c r="L623" i="20"/>
  <c r="M623" i="20"/>
  <c r="N623" i="20"/>
  <c r="H625" i="20"/>
  <c r="H626" i="20"/>
  <c r="L627" i="20"/>
  <c r="M627" i="20"/>
  <c r="N627" i="20"/>
  <c r="H629" i="20"/>
  <c r="H630" i="20"/>
  <c r="L631" i="20"/>
  <c r="M631" i="20"/>
  <c r="N631" i="20"/>
  <c r="H633" i="20"/>
  <c r="H634" i="20"/>
  <c r="L635" i="20"/>
  <c r="M635" i="20"/>
  <c r="N635" i="20"/>
  <c r="H637" i="20"/>
  <c r="H638" i="20"/>
  <c r="L639" i="20"/>
  <c r="M639" i="20"/>
  <c r="N639" i="20"/>
  <c r="H641" i="20"/>
  <c r="H642" i="20"/>
  <c r="L643" i="20"/>
  <c r="M643" i="20"/>
  <c r="N643" i="20"/>
  <c r="H645" i="20"/>
  <c r="H646" i="20"/>
  <c r="L647" i="20"/>
  <c r="M647" i="20"/>
  <c r="N647" i="20"/>
  <c r="H649" i="20"/>
  <c r="H650" i="20"/>
  <c r="L651" i="20"/>
  <c r="M651" i="20"/>
  <c r="N651" i="20"/>
  <c r="N652" i="20"/>
  <c r="H655" i="20"/>
  <c r="H656" i="20"/>
  <c r="H657" i="20"/>
  <c r="H658" i="20"/>
  <c r="H659" i="20" s="1"/>
  <c r="I658" i="20"/>
  <c r="J658" i="20"/>
  <c r="J659" i="20" s="1"/>
  <c r="I659" i="20"/>
  <c r="L658" i="20"/>
  <c r="M658" i="20"/>
  <c r="N658" i="20"/>
  <c r="O658" i="20"/>
  <c r="O659" i="20" s="1"/>
  <c r="P658" i="20"/>
  <c r="P659" i="20" s="1"/>
  <c r="Q658" i="20"/>
  <c r="L659" i="20"/>
  <c r="M659" i="20"/>
  <c r="N659" i="20"/>
  <c r="Q659" i="20"/>
  <c r="N660" i="20" l="1"/>
  <c r="N661" i="20" s="1"/>
  <c r="M652" i="20"/>
  <c r="L652" i="20"/>
  <c r="L660" i="20" s="1"/>
  <c r="L661" i="20" s="1"/>
  <c r="Q652" i="20"/>
  <c r="H651" i="20"/>
  <c r="H643" i="20"/>
  <c r="H639" i="20"/>
  <c r="H635" i="20"/>
  <c r="H627" i="20"/>
  <c r="H623" i="20"/>
  <c r="P652" i="20"/>
  <c r="P660" i="20" s="1"/>
  <c r="P661" i="20" s="1"/>
  <c r="H614" i="20"/>
  <c r="H609" i="20"/>
  <c r="H647" i="20"/>
  <c r="H631" i="20"/>
  <c r="H600" i="20"/>
  <c r="H583" i="20"/>
  <c r="H619" i="20"/>
  <c r="H605" i="20"/>
  <c r="H595" i="20"/>
  <c r="H591" i="20"/>
  <c r="H575" i="20"/>
  <c r="M660" i="20"/>
  <c r="M661" i="20" s="1"/>
  <c r="J660" i="20"/>
  <c r="J661" i="20" s="1"/>
  <c r="I660" i="20"/>
  <c r="I661" i="20" s="1"/>
  <c r="O660" i="20"/>
  <c r="O661" i="20" s="1"/>
  <c r="Q660" i="20"/>
  <c r="Q661" i="20" s="1"/>
  <c r="H652" i="20" l="1"/>
  <c r="H660" i="20" s="1"/>
  <c r="H661" i="20" s="1"/>
  <c r="P1050" i="20" l="1"/>
  <c r="P1051" i="20" s="1"/>
  <c r="O1050" i="20"/>
  <c r="O1051" i="20" s="1"/>
  <c r="N1050" i="20"/>
  <c r="N1051" i="20" s="1"/>
  <c r="M1050" i="20"/>
  <c r="M1051" i="20" s="1"/>
  <c r="L1050" i="20"/>
  <c r="L1051" i="20" s="1"/>
  <c r="K1050" i="20"/>
  <c r="K1051" i="20" s="1"/>
  <c r="J1050" i="20"/>
  <c r="J1051" i="20" s="1"/>
  <c r="I1050" i="20"/>
  <c r="I1051" i="20" s="1"/>
  <c r="H1049" i="20"/>
  <c r="H1050" i="20" s="1"/>
  <c r="H1051" i="20" s="1"/>
  <c r="P1045" i="20"/>
  <c r="P1046" i="20" s="1"/>
  <c r="O1045" i="20"/>
  <c r="O1046" i="20" s="1"/>
  <c r="N1045" i="20"/>
  <c r="N1046" i="20" s="1"/>
  <c r="M1045" i="20"/>
  <c r="M1046" i="20" s="1"/>
  <c r="M1052" i="20" s="1"/>
  <c r="L1045" i="20"/>
  <c r="L1046" i="20" s="1"/>
  <c r="K1045" i="20"/>
  <c r="K1046" i="20" s="1"/>
  <c r="J1045" i="20"/>
  <c r="J1046" i="20" s="1"/>
  <c r="I1045" i="20"/>
  <c r="I1046" i="20" s="1"/>
  <c r="I1052" i="20" s="1"/>
  <c r="H1044" i="20"/>
  <c r="H1045" i="20" s="1"/>
  <c r="H1046" i="20" s="1"/>
  <c r="P1038" i="20"/>
  <c r="P1039" i="20" s="1"/>
  <c r="O1038" i="20"/>
  <c r="O1039" i="20" s="1"/>
  <c r="N1038" i="20"/>
  <c r="N1039" i="20" s="1"/>
  <c r="M1038" i="20"/>
  <c r="M1039" i="20" s="1"/>
  <c r="L1038" i="20"/>
  <c r="L1039" i="20" s="1"/>
  <c r="K1038" i="20"/>
  <c r="K1039" i="20" s="1"/>
  <c r="J1038" i="20"/>
  <c r="J1039" i="20" s="1"/>
  <c r="I1038" i="20"/>
  <c r="I1039" i="20" s="1"/>
  <c r="H1037" i="20"/>
  <c r="H1038" i="20" s="1"/>
  <c r="H1039" i="20" s="1"/>
  <c r="P1033" i="20"/>
  <c r="O1033" i="20"/>
  <c r="N1033" i="20"/>
  <c r="M1033" i="20"/>
  <c r="L1033" i="20"/>
  <c r="K1033" i="20"/>
  <c r="J1033" i="20"/>
  <c r="I1033" i="20"/>
  <c r="H1032" i="20"/>
  <c r="H1033" i="20" s="1"/>
  <c r="P1030" i="20"/>
  <c r="O1030" i="20"/>
  <c r="N1030" i="20"/>
  <c r="M1030" i="20"/>
  <c r="L1030" i="20"/>
  <c r="K1030" i="20"/>
  <c r="J1030" i="20"/>
  <c r="I1030" i="20"/>
  <c r="H1029" i="20"/>
  <c r="H1028" i="20"/>
  <c r="H1027" i="20"/>
  <c r="H1026" i="20"/>
  <c r="P1023" i="20"/>
  <c r="P1034" i="20" s="1"/>
  <c r="P1040" i="20" s="1"/>
  <c r="O1023" i="20"/>
  <c r="N1023" i="20"/>
  <c r="N1034" i="20" s="1"/>
  <c r="M1023" i="20"/>
  <c r="L1023" i="20"/>
  <c r="L1034" i="20" s="1"/>
  <c r="L1040" i="20" s="1"/>
  <c r="K1023" i="20"/>
  <c r="J1023" i="20"/>
  <c r="J1034" i="20" s="1"/>
  <c r="I1023" i="20"/>
  <c r="H1022" i="20"/>
  <c r="H1021" i="20"/>
  <c r="H1020" i="20"/>
  <c r="H1019" i="20"/>
  <c r="H1018" i="20"/>
  <c r="H1017" i="20"/>
  <c r="H1016" i="20"/>
  <c r="L1053" i="20" l="1"/>
  <c r="I1034" i="20"/>
  <c r="I1040" i="20" s="1"/>
  <c r="I1053" i="20" s="1"/>
  <c r="M1034" i="20"/>
  <c r="J1052" i="20"/>
  <c r="L1052" i="20"/>
  <c r="N1052" i="20"/>
  <c r="P1052" i="20"/>
  <c r="P1053" i="20" s="1"/>
  <c r="H1023" i="20"/>
  <c r="M1040" i="20"/>
  <c r="M1053" i="20" s="1"/>
  <c r="H1030" i="20"/>
  <c r="J1040" i="20"/>
  <c r="J1053" i="20" s="1"/>
  <c r="N1040" i="20"/>
  <c r="K1052" i="20"/>
  <c r="O1052" i="20"/>
  <c r="K1034" i="20"/>
  <c r="K1040" i="20" s="1"/>
  <c r="K1053" i="20" s="1"/>
  <c r="O1034" i="20"/>
  <c r="O1040" i="20" s="1"/>
  <c r="H1052" i="20"/>
  <c r="N1053" i="20" l="1"/>
  <c r="O1053" i="20"/>
  <c r="H1034" i="20"/>
  <c r="H1040" i="20" s="1"/>
  <c r="H1053" i="20" s="1"/>
  <c r="H166" i="20" l="1"/>
  <c r="N264" i="20" l="1"/>
  <c r="H916" i="20" l="1"/>
  <c r="H917" i="20" l="1"/>
  <c r="H918" i="20" s="1"/>
  <c r="H920" i="20"/>
  <c r="I492" i="20"/>
  <c r="J492" i="20"/>
  <c r="K492" i="20"/>
  <c r="L492" i="20"/>
  <c r="M492" i="20"/>
  <c r="N492" i="20"/>
  <c r="O492" i="20"/>
  <c r="P492" i="20"/>
  <c r="Q492" i="20"/>
  <c r="I442" i="20"/>
  <c r="J442" i="20"/>
  <c r="L442" i="20"/>
  <c r="M442" i="20"/>
  <c r="N442" i="20"/>
  <c r="O442" i="20"/>
  <c r="P442" i="20"/>
  <c r="Q442" i="20"/>
  <c r="H49" i="20" l="1"/>
  <c r="H50" i="20" s="1"/>
  <c r="I742" i="20" l="1"/>
  <c r="J742" i="20"/>
  <c r="L742" i="20"/>
  <c r="M742" i="20"/>
  <c r="N742" i="20"/>
  <c r="O742" i="20"/>
  <c r="P742" i="20"/>
  <c r="Q742" i="20"/>
  <c r="I738" i="20"/>
  <c r="J738" i="20"/>
  <c r="L738" i="20"/>
  <c r="M738" i="20"/>
  <c r="N738" i="20"/>
  <c r="O738" i="20"/>
  <c r="P738" i="20"/>
  <c r="Q738" i="20"/>
  <c r="K908" i="20"/>
  <c r="K909" i="20" s="1"/>
  <c r="K907" i="20"/>
  <c r="L907" i="20"/>
  <c r="K891" i="20"/>
  <c r="K890" i="20"/>
  <c r="I850" i="20"/>
  <c r="J850" i="20"/>
  <c r="K850" i="20"/>
  <c r="L850" i="20"/>
  <c r="M850" i="20"/>
  <c r="N850" i="20"/>
  <c r="O850" i="20"/>
  <c r="P850" i="20"/>
  <c r="Q850" i="20"/>
  <c r="I845" i="20"/>
  <c r="J845" i="20"/>
  <c r="K845" i="20"/>
  <c r="L845" i="20"/>
  <c r="M845" i="20"/>
  <c r="N845" i="20"/>
  <c r="O845" i="20"/>
  <c r="P845" i="20"/>
  <c r="Q845" i="20"/>
  <c r="I840" i="20"/>
  <c r="J840" i="20"/>
  <c r="K840" i="20"/>
  <c r="L840" i="20"/>
  <c r="M840" i="20"/>
  <c r="N840" i="20"/>
  <c r="O840" i="20"/>
  <c r="P840" i="20"/>
  <c r="Q840" i="20"/>
  <c r="I835" i="20"/>
  <c r="J835" i="20"/>
  <c r="K835" i="20"/>
  <c r="K851" i="20" s="1"/>
  <c r="L835" i="20"/>
  <c r="M835" i="20"/>
  <c r="N835" i="20"/>
  <c r="O835" i="20"/>
  <c r="P835" i="20"/>
  <c r="Q835" i="20"/>
  <c r="K858" i="20"/>
  <c r="K863" i="20"/>
  <c r="K868" i="20"/>
  <c r="K884" i="20" s="1"/>
  <c r="K892" i="20" s="1"/>
  <c r="K873" i="20"/>
  <c r="K878" i="20"/>
  <c r="K883" i="20"/>
  <c r="K899" i="20" s="1"/>
  <c r="K900" i="20" s="1"/>
  <c r="H835" i="20"/>
  <c r="K828" i="20"/>
  <c r="H820" i="20"/>
  <c r="H823" i="20" s="1"/>
  <c r="K823" i="20"/>
  <c r="K818" i="20"/>
  <c r="K813" i="20"/>
  <c r="H805" i="20"/>
  <c r="K808" i="20"/>
  <c r="H800" i="20"/>
  <c r="H803" i="20" s="1"/>
  <c r="K803" i="20"/>
  <c r="K798" i="20"/>
  <c r="H796" i="20"/>
  <c r="H795" i="20"/>
  <c r="K791" i="20"/>
  <c r="H773" i="20"/>
  <c r="H769" i="20"/>
  <c r="H768" i="20"/>
  <c r="H751" i="20"/>
  <c r="K786" i="20"/>
  <c r="K781" i="20"/>
  <c r="K776" i="20"/>
  <c r="K771" i="20"/>
  <c r="J771" i="20"/>
  <c r="J764" i="20"/>
  <c r="J759" i="20"/>
  <c r="J754" i="20"/>
  <c r="K792" i="20" l="1"/>
  <c r="J765" i="20"/>
  <c r="K829" i="20"/>
  <c r="Q1007" i="20" l="1"/>
  <c r="P1007" i="20"/>
  <c r="O1007" i="20"/>
  <c r="N1007" i="20"/>
  <c r="M1007" i="20"/>
  <c r="L1007" i="20"/>
  <c r="J1007" i="20"/>
  <c r="I1007" i="20"/>
  <c r="H1006" i="20"/>
  <c r="H1007" i="20" s="1"/>
  <c r="Q1004" i="20"/>
  <c r="P1004" i="20"/>
  <c r="O1004" i="20"/>
  <c r="N1004" i="20"/>
  <c r="M1004" i="20"/>
  <c r="L1004" i="20"/>
  <c r="J1004" i="20"/>
  <c r="I1004" i="20"/>
  <c r="H1003" i="20"/>
  <c r="H1004" i="20" s="1"/>
  <c r="Q1001" i="20"/>
  <c r="P1001" i="20"/>
  <c r="O1001" i="20"/>
  <c r="N1001" i="20"/>
  <c r="M1001" i="20"/>
  <c r="L1001" i="20"/>
  <c r="J1001" i="20"/>
  <c r="I1001" i="20"/>
  <c r="H1000" i="20"/>
  <c r="H1001" i="20" s="1"/>
  <c r="Q998" i="20"/>
  <c r="P998" i="20"/>
  <c r="O998" i="20"/>
  <c r="N998" i="20"/>
  <c r="M998" i="20"/>
  <c r="L998" i="20"/>
  <c r="J998" i="20"/>
  <c r="I998" i="20"/>
  <c r="H997" i="20"/>
  <c r="H998" i="20" s="1"/>
  <c r="Q995" i="20"/>
  <c r="P995" i="20"/>
  <c r="O995" i="20"/>
  <c r="N995" i="20"/>
  <c r="M995" i="20"/>
  <c r="L995" i="20"/>
  <c r="J995" i="20"/>
  <c r="I995" i="20"/>
  <c r="H994" i="20"/>
  <c r="H995" i="20" s="1"/>
  <c r="Q990" i="20"/>
  <c r="P990" i="20"/>
  <c r="O990" i="20"/>
  <c r="N990" i="20"/>
  <c r="M990" i="20"/>
  <c r="L990" i="20"/>
  <c r="J990" i="20"/>
  <c r="I990" i="20"/>
  <c r="H989" i="20"/>
  <c r="H990" i="20" s="1"/>
  <c r="Q987" i="20"/>
  <c r="P987" i="20"/>
  <c r="O987" i="20"/>
  <c r="N987" i="20"/>
  <c r="M987" i="20"/>
  <c r="L987" i="20"/>
  <c r="J987" i="20"/>
  <c r="I987" i="20"/>
  <c r="H986" i="20"/>
  <c r="H987" i="20" s="1"/>
  <c r="Q984" i="20"/>
  <c r="P984" i="20"/>
  <c r="O984" i="20"/>
  <c r="N984" i="20"/>
  <c r="M984" i="20"/>
  <c r="L984" i="20"/>
  <c r="J984" i="20"/>
  <c r="I984" i="20"/>
  <c r="H983" i="20"/>
  <c r="H984" i="20" s="1"/>
  <c r="Q979" i="20"/>
  <c r="P979" i="20"/>
  <c r="O979" i="20"/>
  <c r="N979" i="20"/>
  <c r="M979" i="20"/>
  <c r="L979" i="20"/>
  <c r="J979" i="20"/>
  <c r="I979" i="20"/>
  <c r="H978" i="20"/>
  <c r="H979" i="20" s="1"/>
  <c r="Q976" i="20"/>
  <c r="P976" i="20"/>
  <c r="O976" i="20"/>
  <c r="N976" i="20"/>
  <c r="M976" i="20"/>
  <c r="L976" i="20"/>
  <c r="J976" i="20"/>
  <c r="I976" i="20"/>
  <c r="H976" i="20"/>
  <c r="Q973" i="20"/>
  <c r="P973" i="20"/>
  <c r="O973" i="20"/>
  <c r="N973" i="20"/>
  <c r="M973" i="20"/>
  <c r="L973" i="20"/>
  <c r="J973" i="20"/>
  <c r="I973" i="20"/>
  <c r="H972" i="20"/>
  <c r="H973" i="20" s="1"/>
  <c r="Q970" i="20"/>
  <c r="P970" i="20"/>
  <c r="O970" i="20"/>
  <c r="N970" i="20"/>
  <c r="M970" i="20"/>
  <c r="L970" i="20"/>
  <c r="J970" i="20"/>
  <c r="I970" i="20"/>
  <c r="H969" i="20"/>
  <c r="H970" i="20" s="1"/>
  <c r="Q967" i="20"/>
  <c r="P967" i="20"/>
  <c r="O967" i="20"/>
  <c r="N967" i="20"/>
  <c r="M967" i="20"/>
  <c r="L967" i="20"/>
  <c r="J967" i="20"/>
  <c r="I967" i="20"/>
  <c r="H966" i="20"/>
  <c r="H967" i="20" s="1"/>
  <c r="Q964" i="20"/>
  <c r="P964" i="20"/>
  <c r="O964" i="20"/>
  <c r="N964" i="20"/>
  <c r="M964" i="20"/>
  <c r="L964" i="20"/>
  <c r="J964" i="20"/>
  <c r="I964" i="20"/>
  <c r="H963" i="20"/>
  <c r="H964" i="20" s="1"/>
  <c r="Q961" i="20"/>
  <c r="P961" i="20"/>
  <c r="O961" i="20"/>
  <c r="N961" i="20"/>
  <c r="M961" i="20"/>
  <c r="L961" i="20"/>
  <c r="J961" i="20"/>
  <c r="I961" i="20"/>
  <c r="H960" i="20"/>
  <c r="H959" i="20"/>
  <c r="Q955" i="20"/>
  <c r="P955" i="20"/>
  <c r="O955" i="20"/>
  <c r="N955" i="20"/>
  <c r="M955" i="20"/>
  <c r="L955" i="20"/>
  <c r="J955" i="20"/>
  <c r="I955" i="20"/>
  <c r="H954" i="20"/>
  <c r="H955" i="20" s="1"/>
  <c r="Q952" i="20"/>
  <c r="P952" i="20"/>
  <c r="O952" i="20"/>
  <c r="N952" i="20"/>
  <c r="M952" i="20"/>
  <c r="L952" i="20"/>
  <c r="J952" i="20"/>
  <c r="I952" i="20"/>
  <c r="H951" i="20"/>
  <c r="H952" i="20" s="1"/>
  <c r="Q949" i="20"/>
  <c r="P949" i="20"/>
  <c r="O949" i="20"/>
  <c r="N949" i="20"/>
  <c r="M949" i="20"/>
  <c r="L949" i="20"/>
  <c r="J949" i="20"/>
  <c r="I949" i="20"/>
  <c r="H948" i="20"/>
  <c r="H949" i="20" s="1"/>
  <c r="Q946" i="20"/>
  <c r="P946" i="20"/>
  <c r="O946" i="20"/>
  <c r="N946" i="20"/>
  <c r="M946" i="20"/>
  <c r="L946" i="20"/>
  <c r="J946" i="20"/>
  <c r="I946" i="20"/>
  <c r="H945" i="20"/>
  <c r="H946" i="20" s="1"/>
  <c r="Q943" i="20"/>
  <c r="P943" i="20"/>
  <c r="O943" i="20"/>
  <c r="N943" i="20"/>
  <c r="M943" i="20"/>
  <c r="L943" i="20"/>
  <c r="J943" i="20"/>
  <c r="I943" i="20"/>
  <c r="H943" i="20"/>
  <c r="Q939" i="20"/>
  <c r="P939" i="20"/>
  <c r="O939" i="20"/>
  <c r="N939" i="20"/>
  <c r="M939" i="20"/>
  <c r="L939" i="20"/>
  <c r="J939" i="20"/>
  <c r="I939" i="20"/>
  <c r="H938" i="20"/>
  <c r="H937" i="20"/>
  <c r="H936" i="20"/>
  <c r="Q934" i="20"/>
  <c r="P934" i="20"/>
  <c r="O934" i="20"/>
  <c r="N934" i="20"/>
  <c r="M934" i="20"/>
  <c r="L934" i="20"/>
  <c r="J934" i="20"/>
  <c r="I934" i="20"/>
  <c r="H933" i="20"/>
  <c r="H934" i="20" s="1"/>
  <c r="Q931" i="20"/>
  <c r="P931" i="20"/>
  <c r="O931" i="20"/>
  <c r="N931" i="20"/>
  <c r="M931" i="20"/>
  <c r="L931" i="20"/>
  <c r="J931" i="20"/>
  <c r="I931" i="20"/>
  <c r="H930" i="20"/>
  <c r="H931" i="20" s="1"/>
  <c r="Q928" i="20"/>
  <c r="P928" i="20"/>
  <c r="O928" i="20"/>
  <c r="N928" i="20"/>
  <c r="M928" i="20"/>
  <c r="L928" i="20"/>
  <c r="J928" i="20"/>
  <c r="I928" i="20"/>
  <c r="H927" i="20"/>
  <c r="H928" i="20" s="1"/>
  <c r="Q925" i="20"/>
  <c r="P925" i="20"/>
  <c r="O925" i="20"/>
  <c r="N925" i="20"/>
  <c r="M925" i="20"/>
  <c r="L925" i="20"/>
  <c r="J925" i="20"/>
  <c r="I925" i="20"/>
  <c r="H924" i="20"/>
  <c r="H925" i="20" s="1"/>
  <c r="Q922" i="20"/>
  <c r="P922" i="20"/>
  <c r="O922" i="20"/>
  <c r="N922" i="20"/>
  <c r="M922" i="20"/>
  <c r="L922" i="20"/>
  <c r="J922" i="20"/>
  <c r="I922" i="20"/>
  <c r="H921" i="20"/>
  <c r="Q918" i="20"/>
  <c r="P918" i="20"/>
  <c r="O918" i="20"/>
  <c r="N918" i="20"/>
  <c r="M918" i="20"/>
  <c r="L918" i="20"/>
  <c r="J918" i="20"/>
  <c r="I918" i="20"/>
  <c r="H922" i="20" l="1"/>
  <c r="O991" i="20"/>
  <c r="L991" i="20"/>
  <c r="P991" i="20"/>
  <c r="H961" i="20"/>
  <c r="H980" i="20" s="1"/>
  <c r="L980" i="20"/>
  <c r="P980" i="20"/>
  <c r="J991" i="20"/>
  <c r="L1008" i="20"/>
  <c r="P1008" i="20"/>
  <c r="I956" i="20"/>
  <c r="H991" i="20"/>
  <c r="M991" i="20"/>
  <c r="Q991" i="20"/>
  <c r="N956" i="20"/>
  <c r="I1008" i="20"/>
  <c r="N1008" i="20"/>
  <c r="M980" i="20"/>
  <c r="Q980" i="20"/>
  <c r="J1008" i="20"/>
  <c r="O1008" i="20"/>
  <c r="J956" i="20"/>
  <c r="O956" i="20"/>
  <c r="H939" i="20"/>
  <c r="L956" i="20"/>
  <c r="P956" i="20"/>
  <c r="I980" i="20"/>
  <c r="N980" i="20"/>
  <c r="I991" i="20"/>
  <c r="N991" i="20"/>
  <c r="M956" i="20"/>
  <c r="Q956" i="20"/>
  <c r="J980" i="20"/>
  <c r="O980" i="20"/>
  <c r="M1008" i="20"/>
  <c r="Q1008" i="20"/>
  <c r="H1008" i="20"/>
  <c r="H956" i="20" l="1"/>
  <c r="L1009" i="20"/>
  <c r="L1010" i="20" s="1"/>
  <c r="P1009" i="20"/>
  <c r="P1010" i="20" s="1"/>
  <c r="Q1009" i="20"/>
  <c r="Q1010" i="20" s="1"/>
  <c r="N1009" i="20"/>
  <c r="N1010" i="20" s="1"/>
  <c r="I1009" i="20"/>
  <c r="I1010" i="20" s="1"/>
  <c r="O1009" i="20"/>
  <c r="O1010" i="20" s="1"/>
  <c r="J1009" i="20"/>
  <c r="J1010" i="20" s="1"/>
  <c r="H1009" i="20"/>
  <c r="H1010" i="20" s="1"/>
  <c r="M1009" i="20"/>
  <c r="M1010" i="20" s="1"/>
  <c r="P909" i="20"/>
  <c r="P910" i="20" s="1"/>
  <c r="O909" i="20"/>
  <c r="L909" i="20"/>
  <c r="Q908" i="20"/>
  <c r="Q909" i="20" s="1"/>
  <c r="J908" i="20"/>
  <c r="J909" i="20" s="1"/>
  <c r="Q907" i="20"/>
  <c r="P907" i="20"/>
  <c r="O907" i="20"/>
  <c r="N907" i="20"/>
  <c r="M907" i="20"/>
  <c r="J907" i="20"/>
  <c r="I907" i="20"/>
  <c r="I908" i="20" s="1"/>
  <c r="I909" i="20" s="1"/>
  <c r="H907" i="20"/>
  <c r="H908" i="20" s="1"/>
  <c r="H909" i="20" s="1"/>
  <c r="H906" i="20"/>
  <c r="P900" i="20"/>
  <c r="O900" i="20"/>
  <c r="N900" i="20"/>
  <c r="M900" i="20"/>
  <c r="L900" i="20"/>
  <c r="Q899" i="20"/>
  <c r="Q900" i="20" s="1"/>
  <c r="I899" i="20"/>
  <c r="I900" i="20" s="1"/>
  <c r="H899" i="20"/>
  <c r="H900" i="20" s="1"/>
  <c r="H898" i="20"/>
  <c r="P892" i="20"/>
  <c r="N892" i="20"/>
  <c r="M892" i="20"/>
  <c r="L892" i="20"/>
  <c r="Q891" i="20"/>
  <c r="J891" i="20"/>
  <c r="Q890" i="20"/>
  <c r="P890" i="20"/>
  <c r="O890" i="20"/>
  <c r="N890" i="20"/>
  <c r="M890" i="20"/>
  <c r="L890" i="20"/>
  <c r="J890" i="20"/>
  <c r="I890" i="20"/>
  <c r="I891" i="20" s="1"/>
  <c r="H890" i="20"/>
  <c r="H891" i="20" s="1"/>
  <c r="H889" i="20"/>
  <c r="Q883" i="20"/>
  <c r="P883" i="20"/>
  <c r="O883" i="20"/>
  <c r="N883" i="20"/>
  <c r="M883" i="20"/>
  <c r="L883" i="20"/>
  <c r="J883" i="20"/>
  <c r="J899" i="20" s="1"/>
  <c r="J900" i="20" s="1"/>
  <c r="I883" i="20"/>
  <c r="H883" i="20" s="1"/>
  <c r="H880" i="20"/>
  <c r="Q878" i="20"/>
  <c r="P878" i="20"/>
  <c r="O878" i="20"/>
  <c r="N878" i="20"/>
  <c r="M878" i="20"/>
  <c r="L878" i="20"/>
  <c r="J878" i="20"/>
  <c r="I878" i="20"/>
  <c r="H875" i="20"/>
  <c r="H878" i="20" s="1"/>
  <c r="Q873" i="20"/>
  <c r="Q884" i="20" s="1"/>
  <c r="P873" i="20"/>
  <c r="O873" i="20"/>
  <c r="N873" i="20"/>
  <c r="M873" i="20"/>
  <c r="L873" i="20"/>
  <c r="J873" i="20"/>
  <c r="I873" i="20"/>
  <c r="H873" i="20" s="1"/>
  <c r="H870" i="20"/>
  <c r="Q868" i="20"/>
  <c r="P868" i="20"/>
  <c r="O868" i="20"/>
  <c r="N868" i="20"/>
  <c r="M868" i="20"/>
  <c r="L868" i="20"/>
  <c r="J868" i="20"/>
  <c r="J884" i="20" s="1"/>
  <c r="J892" i="20" s="1"/>
  <c r="I868" i="20"/>
  <c r="H868" i="20" s="1"/>
  <c r="H867" i="20"/>
  <c r="H866" i="20"/>
  <c r="H865" i="20"/>
  <c r="Q863" i="20"/>
  <c r="P863" i="20"/>
  <c r="O863" i="20"/>
  <c r="H863" i="20" s="1"/>
  <c r="N863" i="20"/>
  <c r="M863" i="20"/>
  <c r="L863" i="20"/>
  <c r="J863" i="20"/>
  <c r="I863" i="20"/>
  <c r="H862" i="20"/>
  <c r="H861" i="20"/>
  <c r="H860" i="20"/>
  <c r="Q858" i="20"/>
  <c r="P858" i="20"/>
  <c r="O858" i="20"/>
  <c r="N858" i="20"/>
  <c r="M858" i="20"/>
  <c r="L858" i="20"/>
  <c r="J858" i="20"/>
  <c r="I858" i="20"/>
  <c r="H857" i="20"/>
  <c r="H856" i="20"/>
  <c r="H858" i="20" s="1"/>
  <c r="P852" i="20"/>
  <c r="O852" i="20"/>
  <c r="N852" i="20"/>
  <c r="M851" i="20"/>
  <c r="H850" i="20"/>
  <c r="H845" i="20"/>
  <c r="Q851" i="20"/>
  <c r="H837" i="20"/>
  <c r="H840" i="20" s="1"/>
  <c r="J851" i="20"/>
  <c r="Q828" i="20"/>
  <c r="P828" i="20"/>
  <c r="O828" i="20"/>
  <c r="N828" i="20"/>
  <c r="M828" i="20"/>
  <c r="L828" i="20"/>
  <c r="J828" i="20"/>
  <c r="I828" i="20"/>
  <c r="H825" i="20"/>
  <c r="H828" i="20" s="1"/>
  <c r="Q823" i="20"/>
  <c r="P823" i="20"/>
  <c r="O823" i="20"/>
  <c r="N823" i="20"/>
  <c r="M823" i="20"/>
  <c r="L823" i="20"/>
  <c r="J823" i="20"/>
  <c r="I823" i="20"/>
  <c r="Q818" i="20"/>
  <c r="P818" i="20"/>
  <c r="O818" i="20"/>
  <c r="N818" i="20"/>
  <c r="M818" i="20"/>
  <c r="L818" i="20"/>
  <c r="J818" i="20"/>
  <c r="I818" i="20"/>
  <c r="H815" i="20"/>
  <c r="H818" i="20" s="1"/>
  <c r="Q813" i="20"/>
  <c r="P813" i="20"/>
  <c r="O813" i="20"/>
  <c r="N813" i="20"/>
  <c r="M813" i="20"/>
  <c r="L813" i="20"/>
  <c r="J813" i="20"/>
  <c r="I813" i="20"/>
  <c r="H813" i="20" s="1"/>
  <c r="H810" i="20"/>
  <c r="Q808" i="20"/>
  <c r="P808" i="20"/>
  <c r="O808" i="20"/>
  <c r="N808" i="20"/>
  <c r="M808" i="20"/>
  <c r="L808" i="20"/>
  <c r="J808" i="20"/>
  <c r="H808" i="20" s="1"/>
  <c r="I808" i="20"/>
  <c r="H807" i="20"/>
  <c r="H806" i="20"/>
  <c r="Q803" i="20"/>
  <c r="P803" i="20"/>
  <c r="O803" i="20"/>
  <c r="N803" i="20"/>
  <c r="M803" i="20"/>
  <c r="L803" i="20"/>
  <c r="J803" i="20"/>
  <c r="I803" i="20"/>
  <c r="H802" i="20"/>
  <c r="H801" i="20"/>
  <c r="Q798" i="20"/>
  <c r="P798" i="20"/>
  <c r="O798" i="20"/>
  <c r="N798" i="20"/>
  <c r="M798" i="20"/>
  <c r="L798" i="20"/>
  <c r="J798" i="20"/>
  <c r="I798" i="20"/>
  <c r="H797" i="20"/>
  <c r="Q791" i="20"/>
  <c r="P791" i="20"/>
  <c r="O791" i="20"/>
  <c r="N791" i="20"/>
  <c r="M791" i="20"/>
  <c r="L791" i="20"/>
  <c r="J791" i="20"/>
  <c r="I791" i="20"/>
  <c r="H788" i="20"/>
  <c r="H791" i="20" s="1"/>
  <c r="Q786" i="20"/>
  <c r="P786" i="20"/>
  <c r="O786" i="20"/>
  <c r="N786" i="20"/>
  <c r="M786" i="20"/>
  <c r="L786" i="20"/>
  <c r="J786" i="20"/>
  <c r="I786" i="20"/>
  <c r="H783" i="20"/>
  <c r="H786" i="20" s="1"/>
  <c r="Q781" i="20"/>
  <c r="P781" i="20"/>
  <c r="O781" i="20"/>
  <c r="N781" i="20"/>
  <c r="M781" i="20"/>
  <c r="L781" i="20"/>
  <c r="J781" i="20"/>
  <c r="I781" i="20"/>
  <c r="H780" i="20"/>
  <c r="H779" i="20"/>
  <c r="H778" i="20"/>
  <c r="Q776" i="20"/>
  <c r="P776" i="20"/>
  <c r="O776" i="20"/>
  <c r="N776" i="20"/>
  <c r="M776" i="20"/>
  <c r="L776" i="20"/>
  <c r="J776" i="20"/>
  <c r="I776" i="20"/>
  <c r="H775" i="20"/>
  <c r="H774" i="20"/>
  <c r="Q771" i="20"/>
  <c r="P771" i="20"/>
  <c r="O771" i="20"/>
  <c r="N771" i="20"/>
  <c r="M771" i="20"/>
  <c r="L771" i="20"/>
  <c r="I771" i="20"/>
  <c r="H770" i="20"/>
  <c r="Q764" i="20"/>
  <c r="P764" i="20"/>
  <c r="O764" i="20"/>
  <c r="N764" i="20"/>
  <c r="M764" i="20"/>
  <c r="L764" i="20"/>
  <c r="K764" i="20"/>
  <c r="I764" i="20"/>
  <c r="H761" i="20"/>
  <c r="H764" i="20" s="1"/>
  <c r="Q759" i="20"/>
  <c r="P759" i="20"/>
  <c r="O759" i="20"/>
  <c r="N759" i="20"/>
  <c r="M759" i="20"/>
  <c r="L759" i="20"/>
  <c r="K759" i="20"/>
  <c r="I759" i="20"/>
  <c r="H758" i="20"/>
  <c r="H757" i="20"/>
  <c r="H756" i="20"/>
  <c r="Q754" i="20"/>
  <c r="P754" i="20"/>
  <c r="O754" i="20"/>
  <c r="N754" i="20"/>
  <c r="M754" i="20"/>
  <c r="L754" i="20"/>
  <c r="K754" i="20"/>
  <c r="I754" i="20"/>
  <c r="H753" i="20"/>
  <c r="H752" i="20"/>
  <c r="K765" i="20" l="1"/>
  <c r="K852" i="20" s="1"/>
  <c r="K910" i="20" s="1"/>
  <c r="O765" i="20"/>
  <c r="L765" i="20"/>
  <c r="P765" i="20"/>
  <c r="Q765" i="20"/>
  <c r="I765" i="20"/>
  <c r="N765" i="20"/>
  <c r="M765" i="20"/>
  <c r="M829" i="20"/>
  <c r="Q829" i="20"/>
  <c r="J792" i="20"/>
  <c r="L829" i="20"/>
  <c r="P829" i="20"/>
  <c r="L792" i="20"/>
  <c r="P792" i="20"/>
  <c r="I851" i="20"/>
  <c r="H798" i="20"/>
  <c r="H829" i="20" s="1"/>
  <c r="O829" i="20"/>
  <c r="O884" i="20"/>
  <c r="O892" i="20" s="1"/>
  <c r="O910" i="20" s="1"/>
  <c r="O792" i="20"/>
  <c r="H851" i="20"/>
  <c r="Q892" i="20"/>
  <c r="H754" i="20"/>
  <c r="M792" i="20"/>
  <c r="Q792" i="20"/>
  <c r="H781" i="20"/>
  <c r="I829" i="20"/>
  <c r="N829" i="20"/>
  <c r="H759" i="20"/>
  <c r="J829" i="20"/>
  <c r="I792" i="20"/>
  <c r="N792" i="20"/>
  <c r="H776" i="20"/>
  <c r="H771" i="20"/>
  <c r="I884" i="20"/>
  <c r="I892" i="20" s="1"/>
  <c r="H884" i="20"/>
  <c r="H892" i="20" s="1"/>
  <c r="J852" i="20" l="1"/>
  <c r="Q852" i="20"/>
  <c r="Q910" i="20" s="1"/>
  <c r="L852" i="20"/>
  <c r="L910" i="20" s="1"/>
  <c r="M852" i="20"/>
  <c r="H765" i="20"/>
  <c r="N909" i="20"/>
  <c r="N910" i="20" s="1"/>
  <c r="I852" i="20"/>
  <c r="I910" i="20" s="1"/>
  <c r="H792" i="20"/>
  <c r="J910" i="20"/>
  <c r="M909" i="20"/>
  <c r="H852" i="20" l="1"/>
  <c r="M910" i="20"/>
  <c r="H910" i="20"/>
  <c r="M744" i="20"/>
  <c r="M745" i="20" s="1"/>
  <c r="L744" i="20"/>
  <c r="L745" i="20" s="1"/>
  <c r="J744" i="20"/>
  <c r="J745" i="20" s="1"/>
  <c r="H744" i="20"/>
  <c r="H745" i="20" s="1"/>
  <c r="H741" i="20"/>
  <c r="H742" i="20" s="1"/>
  <c r="H737" i="20"/>
  <c r="H738" i="20" s="1"/>
  <c r="Q734" i="20"/>
  <c r="P734" i="20"/>
  <c r="O734" i="20"/>
  <c r="N734" i="20"/>
  <c r="M734" i="20"/>
  <c r="J734" i="20"/>
  <c r="I734" i="20"/>
  <c r="H733" i="20"/>
  <c r="H707" i="20"/>
  <c r="H706" i="20"/>
  <c r="Q704" i="20"/>
  <c r="P704" i="20"/>
  <c r="O704" i="20"/>
  <c r="N704" i="20"/>
  <c r="M704" i="20"/>
  <c r="L704" i="20"/>
  <c r="J704" i="20"/>
  <c r="I704" i="20"/>
  <c r="H703" i="20"/>
  <c r="H691" i="20"/>
  <c r="H690" i="20"/>
  <c r="Q688" i="20"/>
  <c r="P688" i="20"/>
  <c r="O688" i="20"/>
  <c r="N688" i="20"/>
  <c r="M688" i="20"/>
  <c r="L688" i="20"/>
  <c r="J688" i="20"/>
  <c r="I688" i="20"/>
  <c r="H687" i="20"/>
  <c r="H685" i="20"/>
  <c r="H684" i="20"/>
  <c r="Q682" i="20"/>
  <c r="P682" i="20"/>
  <c r="O682" i="20"/>
  <c r="N682" i="20"/>
  <c r="M682" i="20"/>
  <c r="J682" i="20"/>
  <c r="I682" i="20"/>
  <c r="H681" i="20"/>
  <c r="H678" i="20"/>
  <c r="H677" i="20"/>
  <c r="Q675" i="20"/>
  <c r="P675" i="20"/>
  <c r="O675" i="20"/>
  <c r="N675" i="20"/>
  <c r="M675" i="20"/>
  <c r="L675" i="20"/>
  <c r="J675" i="20"/>
  <c r="I675" i="20"/>
  <c r="H674" i="20"/>
  <c r="H673" i="20"/>
  <c r="H672" i="20"/>
  <c r="Q670" i="20"/>
  <c r="P670" i="20"/>
  <c r="O670" i="20"/>
  <c r="N670" i="20"/>
  <c r="M670" i="20"/>
  <c r="L670" i="20"/>
  <c r="J670" i="20"/>
  <c r="I670" i="20"/>
  <c r="H669" i="20"/>
  <c r="H668" i="20"/>
  <c r="H667" i="20"/>
  <c r="Q743" i="20" l="1"/>
  <c r="Q744" i="20" s="1"/>
  <c r="Q745" i="20" s="1"/>
  <c r="O743" i="20"/>
  <c r="O744" i="20" s="1"/>
  <c r="O745" i="20" s="1"/>
  <c r="H670" i="20"/>
  <c r="P743" i="20"/>
  <c r="P744" i="20" s="1"/>
  <c r="P745" i="20" s="1"/>
  <c r="I743" i="20"/>
  <c r="I744" i="20" s="1"/>
  <c r="I745" i="20" s="1"/>
  <c r="N743" i="20"/>
  <c r="N744" i="20" s="1"/>
  <c r="N745" i="20" s="1"/>
  <c r="H675" i="20"/>
  <c r="Q564" i="20" l="1"/>
  <c r="P564" i="20"/>
  <c r="O564" i="20"/>
  <c r="N564" i="20"/>
  <c r="M564" i="20"/>
  <c r="L564" i="20"/>
  <c r="J564" i="20"/>
  <c r="I564" i="20"/>
  <c r="H563" i="20"/>
  <c r="H562" i="20"/>
  <c r="H561" i="20"/>
  <c r="Q559" i="20"/>
  <c r="P559" i="20"/>
  <c r="O559" i="20"/>
  <c r="N559" i="20"/>
  <c r="M559" i="20"/>
  <c r="L559" i="20"/>
  <c r="J559" i="20"/>
  <c r="I559" i="20"/>
  <c r="H558" i="20"/>
  <c r="H557" i="20"/>
  <c r="H556" i="20"/>
  <c r="Q554" i="20"/>
  <c r="P554" i="20"/>
  <c r="O554" i="20"/>
  <c r="N554" i="20"/>
  <c r="M554" i="20"/>
  <c r="L554" i="20"/>
  <c r="J554" i="20"/>
  <c r="I554" i="20"/>
  <c r="H553" i="20"/>
  <c r="H552" i="20"/>
  <c r="H551" i="20"/>
  <c r="Q545" i="20"/>
  <c r="P545" i="20"/>
  <c r="O545" i="20"/>
  <c r="N545" i="20"/>
  <c r="M545" i="20"/>
  <c r="L545" i="20"/>
  <c r="J545" i="20"/>
  <c r="I545" i="20"/>
  <c r="H544" i="20"/>
  <c r="H545" i="20" s="1"/>
  <c r="Q542" i="20"/>
  <c r="P542" i="20"/>
  <c r="O542" i="20"/>
  <c r="N542" i="20"/>
  <c r="M542" i="20"/>
  <c r="L542" i="20"/>
  <c r="J542" i="20"/>
  <c r="I542" i="20"/>
  <c r="H541" i="20"/>
  <c r="H542" i="20" s="1"/>
  <c r="H546" i="20" s="1"/>
  <c r="Q537" i="20"/>
  <c r="P537" i="20"/>
  <c r="O537" i="20"/>
  <c r="N537" i="20"/>
  <c r="M537" i="20"/>
  <c r="L537" i="20"/>
  <c r="J537" i="20"/>
  <c r="I537" i="20"/>
  <c r="H536" i="20"/>
  <c r="H535" i="20"/>
  <c r="Q533" i="20"/>
  <c r="P533" i="20"/>
  <c r="O533" i="20"/>
  <c r="N533" i="20"/>
  <c r="M533" i="20"/>
  <c r="L533" i="20"/>
  <c r="J533" i="20"/>
  <c r="I533" i="20"/>
  <c r="H532" i="20"/>
  <c r="H533" i="20" s="1"/>
  <c r="Q530" i="20"/>
  <c r="P530" i="20"/>
  <c r="O530" i="20"/>
  <c r="N530" i="20"/>
  <c r="M530" i="20"/>
  <c r="L530" i="20"/>
  <c r="J530" i="20"/>
  <c r="I530" i="20"/>
  <c r="H529" i="20"/>
  <c r="H528" i="20"/>
  <c r="Q526" i="20"/>
  <c r="P526" i="20"/>
  <c r="O526" i="20"/>
  <c r="N526" i="20"/>
  <c r="M526" i="20"/>
  <c r="L526" i="20"/>
  <c r="J526" i="20"/>
  <c r="I526" i="20"/>
  <c r="H525" i="20"/>
  <c r="H524" i="20"/>
  <c r="Q518" i="20"/>
  <c r="P518" i="20"/>
  <c r="O518" i="20"/>
  <c r="N518" i="20"/>
  <c r="M518" i="20"/>
  <c r="L518" i="20"/>
  <c r="J518" i="20"/>
  <c r="I518" i="20"/>
  <c r="H517" i="20"/>
  <c r="H516" i="20"/>
  <c r="H515" i="20"/>
  <c r="Q513" i="20"/>
  <c r="P513" i="20"/>
  <c r="P519" i="20" s="1"/>
  <c r="O513" i="20"/>
  <c r="N513" i="20"/>
  <c r="M513" i="20"/>
  <c r="L513" i="20"/>
  <c r="J513" i="20"/>
  <c r="I513" i="20"/>
  <c r="H512" i="20"/>
  <c r="H511" i="20"/>
  <c r="Q507" i="20"/>
  <c r="P507" i="20"/>
  <c r="O507" i="20"/>
  <c r="N507" i="20"/>
  <c r="M507" i="20"/>
  <c r="L507" i="20"/>
  <c r="J507" i="20"/>
  <c r="I507" i="20"/>
  <c r="H506" i="20"/>
  <c r="H507" i="20" s="1"/>
  <c r="Q504" i="20"/>
  <c r="P504" i="20"/>
  <c r="O504" i="20"/>
  <c r="N504" i="20"/>
  <c r="M504" i="20"/>
  <c r="L504" i="20"/>
  <c r="J504" i="20"/>
  <c r="I504" i="20"/>
  <c r="H503" i="20"/>
  <c r="H502" i="20"/>
  <c r="H501" i="20"/>
  <c r="J519" i="20" l="1"/>
  <c r="O519" i="20"/>
  <c r="L508" i="20"/>
  <c r="P508" i="20"/>
  <c r="P520" i="20" s="1"/>
  <c r="N546" i="20"/>
  <c r="M519" i="20"/>
  <c r="Q519" i="20"/>
  <c r="I508" i="20"/>
  <c r="N508" i="20"/>
  <c r="M508" i="20"/>
  <c r="M520" i="20" s="1"/>
  <c r="Q508" i="20"/>
  <c r="Q520" i="20" s="1"/>
  <c r="I519" i="20"/>
  <c r="N519" i="20"/>
  <c r="H518" i="20"/>
  <c r="M546" i="20"/>
  <c r="Q546" i="20"/>
  <c r="H564" i="20"/>
  <c r="H559" i="20"/>
  <c r="L565" i="20"/>
  <c r="L566" i="20" s="1"/>
  <c r="P565" i="20"/>
  <c r="P566" i="20" s="1"/>
  <c r="N520" i="20"/>
  <c r="J508" i="20"/>
  <c r="O508" i="20"/>
  <c r="O520" i="20" s="1"/>
  <c r="H513" i="20"/>
  <c r="H519" i="20" s="1"/>
  <c r="L519" i="20"/>
  <c r="H530" i="20"/>
  <c r="M538" i="20"/>
  <c r="Q538" i="20"/>
  <c r="J546" i="20"/>
  <c r="O546" i="20"/>
  <c r="I546" i="20"/>
  <c r="H554" i="20"/>
  <c r="H565" i="20" s="1"/>
  <c r="H566" i="20" s="1"/>
  <c r="J538" i="20"/>
  <c r="J547" i="20" s="1"/>
  <c r="H504" i="20"/>
  <c r="H508" i="20" s="1"/>
  <c r="H526" i="20"/>
  <c r="I538" i="20"/>
  <c r="N538" i="20"/>
  <c r="L546" i="20"/>
  <c r="P546" i="20"/>
  <c r="M565" i="20"/>
  <c r="M566" i="20" s="1"/>
  <c r="Q565" i="20"/>
  <c r="Q566" i="20" s="1"/>
  <c r="I565" i="20"/>
  <c r="I566" i="20" s="1"/>
  <c r="N565" i="20"/>
  <c r="N566" i="20" s="1"/>
  <c r="O538" i="20"/>
  <c r="O547" i="20" s="1"/>
  <c r="H537" i="20"/>
  <c r="L538" i="20"/>
  <c r="P538" i="20"/>
  <c r="J565" i="20"/>
  <c r="J566" i="20" s="1"/>
  <c r="O565" i="20"/>
  <c r="O566" i="20" s="1"/>
  <c r="J520" i="20"/>
  <c r="M547" i="20"/>
  <c r="I520" i="20" l="1"/>
  <c r="M567" i="20"/>
  <c r="H538" i="20"/>
  <c r="H547" i="20" s="1"/>
  <c r="N547" i="20"/>
  <c r="N567" i="20" s="1"/>
  <c r="L520" i="20"/>
  <c r="Q547" i="20"/>
  <c r="Q567" i="20" s="1"/>
  <c r="J567" i="20"/>
  <c r="I547" i="20"/>
  <c r="O567" i="20"/>
  <c r="H520" i="20"/>
  <c r="P547" i="20"/>
  <c r="P567" i="20" s="1"/>
  <c r="L547" i="20"/>
  <c r="Q493" i="20"/>
  <c r="Q494" i="20" s="1"/>
  <c r="Q495" i="20" s="1"/>
  <c r="P493" i="20"/>
  <c r="P494" i="20" s="1"/>
  <c r="P495" i="20" s="1"/>
  <c r="O493" i="20"/>
  <c r="O494" i="20" s="1"/>
  <c r="O495" i="20" s="1"/>
  <c r="N493" i="20"/>
  <c r="N494" i="20" s="1"/>
  <c r="N495" i="20" s="1"/>
  <c r="M493" i="20"/>
  <c r="M494" i="20" s="1"/>
  <c r="M495" i="20" s="1"/>
  <c r="L493" i="20"/>
  <c r="L494" i="20" s="1"/>
  <c r="L495" i="20" s="1"/>
  <c r="J493" i="20"/>
  <c r="J494" i="20" s="1"/>
  <c r="J495" i="20" s="1"/>
  <c r="I493" i="20"/>
  <c r="I494" i="20" s="1"/>
  <c r="I495" i="20" s="1"/>
  <c r="H491" i="20"/>
  <c r="H492" i="20" s="1"/>
  <c r="I567" i="20" l="1"/>
  <c r="L567" i="20"/>
  <c r="H493" i="20"/>
  <c r="H494" i="20" s="1"/>
  <c r="H495" i="20" s="1"/>
  <c r="H567" i="20"/>
  <c r="Q482" i="20"/>
  <c r="P482" i="20"/>
  <c r="O482" i="20"/>
  <c r="N482" i="20"/>
  <c r="M482" i="20"/>
  <c r="L482" i="20"/>
  <c r="J482" i="20"/>
  <c r="I482" i="20"/>
  <c r="H481" i="20"/>
  <c r="H482" i="20" s="1"/>
  <c r="Q479" i="20"/>
  <c r="P479" i="20"/>
  <c r="P483" i="20" s="1"/>
  <c r="P484" i="20" s="1"/>
  <c r="O479" i="20"/>
  <c r="N479" i="20"/>
  <c r="M479" i="20"/>
  <c r="L479" i="20"/>
  <c r="L483" i="20" s="1"/>
  <c r="L484" i="20" s="1"/>
  <c r="J479" i="20"/>
  <c r="I479" i="20"/>
  <c r="H478" i="20"/>
  <c r="H479" i="20" s="1"/>
  <c r="Q472" i="20"/>
  <c r="Q473" i="20" s="1"/>
  <c r="Q474" i="20" s="1"/>
  <c r="P472" i="20"/>
  <c r="P473" i="20" s="1"/>
  <c r="P474" i="20" s="1"/>
  <c r="O472" i="20"/>
  <c r="O473" i="20" s="1"/>
  <c r="O474" i="20" s="1"/>
  <c r="N472" i="20"/>
  <c r="N473" i="20" s="1"/>
  <c r="N474" i="20" s="1"/>
  <c r="M472" i="20"/>
  <c r="M473" i="20" s="1"/>
  <c r="M474" i="20" s="1"/>
  <c r="L472" i="20"/>
  <c r="L473" i="20" s="1"/>
  <c r="L474" i="20" s="1"/>
  <c r="J472" i="20"/>
  <c r="J473" i="20" s="1"/>
  <c r="J474" i="20" s="1"/>
  <c r="I472" i="20"/>
  <c r="I473" i="20" s="1"/>
  <c r="I474" i="20" s="1"/>
  <c r="H471" i="20"/>
  <c r="H472" i="20" s="1"/>
  <c r="H473" i="20" s="1"/>
  <c r="H474" i="20" s="1"/>
  <c r="Q465" i="20"/>
  <c r="Q466" i="20" s="1"/>
  <c r="P465" i="20"/>
  <c r="P466" i="20" s="1"/>
  <c r="O465" i="20"/>
  <c r="O466" i="20" s="1"/>
  <c r="N465" i="20"/>
  <c r="N466" i="20" s="1"/>
  <c r="M465" i="20"/>
  <c r="M466" i="20" s="1"/>
  <c r="L465" i="20"/>
  <c r="L466" i="20" s="1"/>
  <c r="J465" i="20"/>
  <c r="J466" i="20" s="1"/>
  <c r="I465" i="20"/>
  <c r="I466" i="20" s="1"/>
  <c r="H464" i="20"/>
  <c r="H465" i="20" s="1"/>
  <c r="H466" i="20" s="1"/>
  <c r="Q460" i="20"/>
  <c r="Q461" i="20" s="1"/>
  <c r="P460" i="20"/>
  <c r="P461" i="20" s="1"/>
  <c r="O460" i="20"/>
  <c r="O461" i="20" s="1"/>
  <c r="N460" i="20"/>
  <c r="N461" i="20" s="1"/>
  <c r="M460" i="20"/>
  <c r="M461" i="20" s="1"/>
  <c r="L460" i="20"/>
  <c r="L461" i="20" s="1"/>
  <c r="J460" i="20"/>
  <c r="J461" i="20" s="1"/>
  <c r="I460" i="20"/>
  <c r="I461" i="20" s="1"/>
  <c r="H460" i="20"/>
  <c r="H461" i="20" s="1"/>
  <c r="Q455" i="20"/>
  <c r="Q456" i="20" s="1"/>
  <c r="P455" i="20"/>
  <c r="P456" i="20" s="1"/>
  <c r="O455" i="20"/>
  <c r="O456" i="20" s="1"/>
  <c r="N455" i="20"/>
  <c r="N456" i="20" s="1"/>
  <c r="M455" i="20"/>
  <c r="M456" i="20" s="1"/>
  <c r="L455" i="20"/>
  <c r="L456" i="20" s="1"/>
  <c r="J455" i="20"/>
  <c r="J456" i="20" s="1"/>
  <c r="I455" i="20"/>
  <c r="I456" i="20" s="1"/>
  <c r="H454" i="20"/>
  <c r="H455" i="20" s="1"/>
  <c r="H456" i="20" s="1"/>
  <c r="Q450" i="20"/>
  <c r="Q451" i="20" s="1"/>
  <c r="P450" i="20"/>
  <c r="P451" i="20" s="1"/>
  <c r="O450" i="20"/>
  <c r="O451" i="20" s="1"/>
  <c r="N450" i="20"/>
  <c r="N451" i="20" s="1"/>
  <c r="M450" i="20"/>
  <c r="M451" i="20" s="1"/>
  <c r="L450" i="20"/>
  <c r="L451" i="20" s="1"/>
  <c r="J450" i="20"/>
  <c r="J451" i="20" s="1"/>
  <c r="I450" i="20"/>
  <c r="I451" i="20" s="1"/>
  <c r="H449" i="20"/>
  <c r="H448" i="20"/>
  <c r="H447" i="20"/>
  <c r="H446" i="20"/>
  <c r="H441" i="20"/>
  <c r="H440" i="20"/>
  <c r="Q438" i="20"/>
  <c r="P438" i="20"/>
  <c r="O438" i="20"/>
  <c r="N438" i="20"/>
  <c r="M438" i="20"/>
  <c r="L438" i="20"/>
  <c r="J438" i="20"/>
  <c r="I438" i="20"/>
  <c r="H437" i="20"/>
  <c r="H436" i="20"/>
  <c r="H435" i="20"/>
  <c r="H434" i="20"/>
  <c r="H433" i="20"/>
  <c r="H432" i="20"/>
  <c r="H431" i="20"/>
  <c r="Q429" i="20"/>
  <c r="P429" i="20"/>
  <c r="O429" i="20"/>
  <c r="N429" i="20"/>
  <c r="M429" i="20"/>
  <c r="L429" i="20"/>
  <c r="J429" i="20"/>
  <c r="I429" i="20"/>
  <c r="H428" i="20"/>
  <c r="H429" i="20" s="1"/>
  <c r="Q426" i="20"/>
  <c r="P426" i="20"/>
  <c r="O426" i="20"/>
  <c r="N426" i="20"/>
  <c r="M426" i="20"/>
  <c r="L426" i="20"/>
  <c r="J426" i="20"/>
  <c r="I426" i="20"/>
  <c r="H425" i="20"/>
  <c r="H426" i="20" s="1"/>
  <c r="H442" i="20" l="1"/>
  <c r="J483" i="20"/>
  <c r="J484" i="20" s="1"/>
  <c r="O483" i="20"/>
  <c r="O484" i="20" s="1"/>
  <c r="M483" i="20"/>
  <c r="M484" i="20" s="1"/>
  <c r="Q483" i="20"/>
  <c r="Q484" i="20" s="1"/>
  <c r="L443" i="20"/>
  <c r="P443" i="20"/>
  <c r="P467" i="20" s="1"/>
  <c r="P485" i="20" s="1"/>
  <c r="I443" i="20"/>
  <c r="I467" i="20" s="1"/>
  <c r="N443" i="20"/>
  <c r="N467" i="20" s="1"/>
  <c r="M443" i="20"/>
  <c r="M467" i="20" s="1"/>
  <c r="Q443" i="20"/>
  <c r="Q467" i="20" s="1"/>
  <c r="H450" i="20"/>
  <c r="H451" i="20" s="1"/>
  <c r="I483" i="20"/>
  <c r="I484" i="20" s="1"/>
  <c r="N483" i="20"/>
  <c r="N484" i="20" s="1"/>
  <c r="J443" i="20"/>
  <c r="J467" i="20" s="1"/>
  <c r="J485" i="20" s="1"/>
  <c r="O443" i="20"/>
  <c r="O467" i="20" s="1"/>
  <c r="H438" i="20"/>
  <c r="H443" i="20" s="1"/>
  <c r="H483" i="20"/>
  <c r="H484" i="20" s="1"/>
  <c r="L467" i="20"/>
  <c r="L485" i="20" s="1"/>
  <c r="I485" i="20" l="1"/>
  <c r="O485" i="20"/>
  <c r="M485" i="20"/>
  <c r="Q485" i="20"/>
  <c r="N485" i="20"/>
  <c r="H467" i="20"/>
  <c r="H485" i="20" s="1"/>
  <c r="Q416" i="20"/>
  <c r="P416" i="20"/>
  <c r="O416" i="20"/>
  <c r="N416" i="20"/>
  <c r="M416" i="20"/>
  <c r="L416" i="20"/>
  <c r="J416" i="20"/>
  <c r="I416" i="20"/>
  <c r="H415" i="20"/>
  <c r="H416" i="20" s="1"/>
  <c r="Q413" i="20"/>
  <c r="P413" i="20"/>
  <c r="O413" i="20"/>
  <c r="N413" i="20"/>
  <c r="M413" i="20"/>
  <c r="L413" i="20"/>
  <c r="J413" i="20"/>
  <c r="I413" i="20"/>
  <c r="H412" i="20"/>
  <c r="H413" i="20" s="1"/>
  <c r="Q410" i="20"/>
  <c r="P410" i="20"/>
  <c r="O410" i="20"/>
  <c r="N410" i="20"/>
  <c r="M410" i="20"/>
  <c r="L410" i="20"/>
  <c r="J410" i="20"/>
  <c r="I410" i="20"/>
  <c r="H409" i="20"/>
  <c r="H410" i="20" s="1"/>
  <c r="Q407" i="20"/>
  <c r="P407" i="20"/>
  <c r="O407" i="20"/>
  <c r="N407" i="20"/>
  <c r="M407" i="20"/>
  <c r="L407" i="20"/>
  <c r="J407" i="20"/>
  <c r="I407" i="20"/>
  <c r="H406" i="20"/>
  <c r="H407" i="20" s="1"/>
  <c r="Q404" i="20"/>
  <c r="P404" i="20"/>
  <c r="O404" i="20"/>
  <c r="N404" i="20"/>
  <c r="M404" i="20"/>
  <c r="L404" i="20"/>
  <c r="J404" i="20"/>
  <c r="I404" i="20"/>
  <c r="H403" i="20"/>
  <c r="H404" i="20" s="1"/>
  <c r="Q401" i="20"/>
  <c r="P401" i="20"/>
  <c r="O401" i="20"/>
  <c r="N401" i="20"/>
  <c r="M401" i="20"/>
  <c r="L401" i="20"/>
  <c r="J401" i="20"/>
  <c r="I401" i="20"/>
  <c r="H400" i="20"/>
  <c r="H401" i="20" s="1"/>
  <c r="Q398" i="20"/>
  <c r="P398" i="20"/>
  <c r="O398" i="20"/>
  <c r="N398" i="20"/>
  <c r="M398" i="20"/>
  <c r="L398" i="20"/>
  <c r="J398" i="20"/>
  <c r="I398" i="20"/>
  <c r="H397" i="20"/>
  <c r="H398" i="20" s="1"/>
  <c r="Q395" i="20"/>
  <c r="P395" i="20"/>
  <c r="O395" i="20"/>
  <c r="N395" i="20"/>
  <c r="M395" i="20"/>
  <c r="L395" i="20"/>
  <c r="J395" i="20"/>
  <c r="I395" i="20"/>
  <c r="H394" i="20"/>
  <c r="H395" i="20" s="1"/>
  <c r="Q392" i="20"/>
  <c r="P392" i="20"/>
  <c r="O392" i="20"/>
  <c r="N392" i="20"/>
  <c r="M392" i="20"/>
  <c r="L392" i="20"/>
  <c r="J392" i="20"/>
  <c r="I392" i="20"/>
  <c r="H391" i="20"/>
  <c r="H390" i="20"/>
  <c r="Q388" i="20"/>
  <c r="P388" i="20"/>
  <c r="O388" i="20"/>
  <c r="N388" i="20"/>
  <c r="M388" i="20"/>
  <c r="L388" i="20"/>
  <c r="J388" i="20"/>
  <c r="I388" i="20"/>
  <c r="H387" i="20"/>
  <c r="H386" i="20"/>
  <c r="Q380" i="20"/>
  <c r="P380" i="20"/>
  <c r="O380" i="20"/>
  <c r="N380" i="20"/>
  <c r="M380" i="20"/>
  <c r="L380" i="20"/>
  <c r="J380" i="20"/>
  <c r="I380" i="20"/>
  <c r="H379" i="20"/>
  <c r="H380" i="20" s="1"/>
  <c r="Q377" i="20"/>
  <c r="P377" i="20"/>
  <c r="O377" i="20"/>
  <c r="N377" i="20"/>
  <c r="M377" i="20"/>
  <c r="L377" i="20"/>
  <c r="J377" i="20"/>
  <c r="I377" i="20"/>
  <c r="H376" i="20"/>
  <c r="H377" i="20" s="1"/>
  <c r="Q374" i="20"/>
  <c r="P374" i="20"/>
  <c r="O374" i="20"/>
  <c r="N374" i="20"/>
  <c r="M374" i="20"/>
  <c r="L374" i="20"/>
  <c r="J374" i="20"/>
  <c r="I374" i="20"/>
  <c r="H373" i="20"/>
  <c r="H374" i="20" s="1"/>
  <c r="Q369" i="20"/>
  <c r="P369" i="20"/>
  <c r="O369" i="20"/>
  <c r="N369" i="20"/>
  <c r="M369" i="20"/>
  <c r="L369" i="20"/>
  <c r="J369" i="20"/>
  <c r="I369" i="20"/>
  <c r="H368" i="20"/>
  <c r="H369" i="20" s="1"/>
  <c r="Q366" i="20"/>
  <c r="P366" i="20"/>
  <c r="O366" i="20"/>
  <c r="N366" i="20"/>
  <c r="M366" i="20"/>
  <c r="L366" i="20"/>
  <c r="J366" i="20"/>
  <c r="I366" i="20"/>
  <c r="H365" i="20"/>
  <c r="H366" i="20" s="1"/>
  <c r="Q363" i="20"/>
  <c r="P363" i="20"/>
  <c r="O363" i="20"/>
  <c r="N363" i="20"/>
  <c r="M363" i="20"/>
  <c r="L363" i="20"/>
  <c r="J363" i="20"/>
  <c r="I363" i="20"/>
  <c r="H362" i="20"/>
  <c r="H363" i="20" s="1"/>
  <c r="Q360" i="20"/>
  <c r="P360" i="20"/>
  <c r="O360" i="20"/>
  <c r="N360" i="20"/>
  <c r="M360" i="20"/>
  <c r="L360" i="20"/>
  <c r="J360" i="20"/>
  <c r="I360" i="20"/>
  <c r="H359" i="20"/>
  <c r="H360" i="20" s="1"/>
  <c r="Q357" i="20"/>
  <c r="P357" i="20"/>
  <c r="O357" i="20"/>
  <c r="N357" i="20"/>
  <c r="M357" i="20"/>
  <c r="L357" i="20"/>
  <c r="J357" i="20"/>
  <c r="I357" i="20"/>
  <c r="H356" i="20"/>
  <c r="H357" i="20" s="1"/>
  <c r="Q354" i="20"/>
  <c r="P354" i="20"/>
  <c r="O354" i="20"/>
  <c r="N354" i="20"/>
  <c r="M354" i="20"/>
  <c r="L354" i="20"/>
  <c r="J354" i="20"/>
  <c r="I354" i="20"/>
  <c r="H353" i="20"/>
  <c r="H354" i="20" s="1"/>
  <c r="Q351" i="20"/>
  <c r="P351" i="20"/>
  <c r="O351" i="20"/>
  <c r="N351" i="20"/>
  <c r="M351" i="20"/>
  <c r="L351" i="20"/>
  <c r="J351" i="20"/>
  <c r="I351" i="20"/>
  <c r="H350" i="20"/>
  <c r="H349" i="20"/>
  <c r="H392" i="20" l="1"/>
  <c r="P381" i="20"/>
  <c r="O370" i="20"/>
  <c r="L381" i="20"/>
  <c r="H381" i="20"/>
  <c r="J417" i="20"/>
  <c r="J418" i="20" s="1"/>
  <c r="O417" i="20"/>
  <c r="O418" i="20" s="1"/>
  <c r="M370" i="20"/>
  <c r="Q370" i="20"/>
  <c r="J370" i="20"/>
  <c r="I381" i="20"/>
  <c r="N381" i="20"/>
  <c r="I370" i="20"/>
  <c r="N370" i="20"/>
  <c r="J381" i="20"/>
  <c r="O381" i="20"/>
  <c r="H388" i="20"/>
  <c r="L417" i="20"/>
  <c r="L418" i="20" s="1"/>
  <c r="P417" i="20"/>
  <c r="P418" i="20" s="1"/>
  <c r="M417" i="20"/>
  <c r="M418" i="20" s="1"/>
  <c r="Q417" i="20"/>
  <c r="Q418" i="20" s="1"/>
  <c r="H351" i="20"/>
  <c r="H370" i="20" s="1"/>
  <c r="L370" i="20"/>
  <c r="P370" i="20"/>
  <c r="P382" i="20" s="1"/>
  <c r="M381" i="20"/>
  <c r="Q381" i="20"/>
  <c r="I417" i="20"/>
  <c r="I418" i="20" s="1"/>
  <c r="N417" i="20"/>
  <c r="N418" i="20" s="1"/>
  <c r="H417" i="20"/>
  <c r="H418" i="20" s="1"/>
  <c r="O382" i="20" l="1"/>
  <c r="O419" i="20" s="1"/>
  <c r="Q382" i="20"/>
  <c r="Q419" i="20" s="1"/>
  <c r="H382" i="20"/>
  <c r="H419" i="20" s="1"/>
  <c r="J382" i="20"/>
  <c r="J419" i="20" s="1"/>
  <c r="L382" i="20"/>
  <c r="L419" i="20" s="1"/>
  <c r="N382" i="20"/>
  <c r="N419" i="20" s="1"/>
  <c r="M382" i="20"/>
  <c r="M419" i="20" s="1"/>
  <c r="I382" i="20"/>
  <c r="I419" i="20" s="1"/>
  <c r="P419" i="20"/>
  <c r="Q340" i="20" l="1"/>
  <c r="Q341" i="20" s="1"/>
  <c r="P340" i="20"/>
  <c r="P341" i="20" s="1"/>
  <c r="O340" i="20"/>
  <c r="O341" i="20" s="1"/>
  <c r="N340" i="20"/>
  <c r="N341" i="20" s="1"/>
  <c r="M340" i="20"/>
  <c r="M341" i="20" s="1"/>
  <c r="L340" i="20"/>
  <c r="L341" i="20" s="1"/>
  <c r="J340" i="20"/>
  <c r="J341" i="20" s="1"/>
  <c r="I340" i="20"/>
  <c r="I341" i="20" s="1"/>
  <c r="H340" i="20"/>
  <c r="H341" i="20" s="1"/>
  <c r="Q336" i="20"/>
  <c r="P336" i="20"/>
  <c r="O336" i="20"/>
  <c r="N336" i="20"/>
  <c r="M336" i="20"/>
  <c r="L336" i="20"/>
  <c r="J336" i="20"/>
  <c r="I336" i="20"/>
  <c r="H336" i="20"/>
  <c r="Q333" i="20"/>
  <c r="Q337" i="20" s="1"/>
  <c r="Q342" i="20" s="1"/>
  <c r="Q343" i="20" s="1"/>
  <c r="P333" i="20"/>
  <c r="O333" i="20"/>
  <c r="N333" i="20"/>
  <c r="M333" i="20"/>
  <c r="M337" i="20" s="1"/>
  <c r="M342" i="20" s="1"/>
  <c r="M343" i="20" s="1"/>
  <c r="L333" i="20"/>
  <c r="J333" i="20"/>
  <c r="I333" i="20"/>
  <c r="H333" i="20"/>
  <c r="H337" i="20" s="1"/>
  <c r="H342" i="20" s="1"/>
  <c r="H343" i="20" s="1"/>
  <c r="I337" i="20" l="1"/>
  <c r="N337" i="20"/>
  <c r="N342" i="20" s="1"/>
  <c r="N343" i="20" s="1"/>
  <c r="I342" i="20"/>
  <c r="I343" i="20" s="1"/>
  <c r="L337" i="20"/>
  <c r="L342" i="20" s="1"/>
  <c r="L343" i="20" s="1"/>
  <c r="P337" i="20"/>
  <c r="P342" i="20" s="1"/>
  <c r="P343" i="20" s="1"/>
  <c r="J337" i="20"/>
  <c r="J342" i="20" s="1"/>
  <c r="J343" i="20" s="1"/>
  <c r="O337" i="20"/>
  <c r="O342" i="20" s="1"/>
  <c r="O343" i="20" s="1"/>
  <c r="Q324" i="20"/>
  <c r="Q323" i="20"/>
  <c r="P323" i="20"/>
  <c r="O323" i="20"/>
  <c r="N323" i="20"/>
  <c r="M323" i="20"/>
  <c r="L323" i="20"/>
  <c r="J323" i="20"/>
  <c r="I323" i="20"/>
  <c r="H322" i="20"/>
  <c r="H323" i="20" s="1"/>
  <c r="Q320" i="20"/>
  <c r="P320" i="20"/>
  <c r="O320" i="20"/>
  <c r="N320" i="20"/>
  <c r="M320" i="20"/>
  <c r="L320" i="20"/>
  <c r="J320" i="20"/>
  <c r="I320" i="20"/>
  <c r="H319" i="20"/>
  <c r="H320" i="20" s="1"/>
  <c r="Q315" i="20"/>
  <c r="P315" i="20"/>
  <c r="O315" i="20"/>
  <c r="N315" i="20"/>
  <c r="M315" i="20"/>
  <c r="L315" i="20"/>
  <c r="J315" i="20"/>
  <c r="I315" i="20"/>
  <c r="H314" i="20"/>
  <c r="H315" i="20" s="1"/>
  <c r="Q312" i="20"/>
  <c r="P312" i="20"/>
  <c r="O312" i="20"/>
  <c r="N312" i="20"/>
  <c r="M312" i="20"/>
  <c r="L312" i="20"/>
  <c r="J312" i="20"/>
  <c r="I312" i="20"/>
  <c r="H311" i="20"/>
  <c r="H312" i="20" s="1"/>
  <c r="Q305" i="20"/>
  <c r="P305" i="20"/>
  <c r="O305" i="20"/>
  <c r="N305" i="20"/>
  <c r="M305" i="20"/>
  <c r="L305" i="20"/>
  <c r="J305" i="20"/>
  <c r="I305" i="20"/>
  <c r="H304" i="20"/>
  <c r="H303" i="20"/>
  <c r="H302" i="20"/>
  <c r="H301" i="20"/>
  <c r="H300" i="20"/>
  <c r="H299" i="20"/>
  <c r="H298" i="20"/>
  <c r="H297" i="20"/>
  <c r="Q295" i="20"/>
  <c r="Q306" i="20" s="1"/>
  <c r="Q307" i="20" s="1"/>
  <c r="P295" i="20"/>
  <c r="P306" i="20" s="1"/>
  <c r="P307" i="20" s="1"/>
  <c r="O295" i="20"/>
  <c r="O306" i="20" s="1"/>
  <c r="O307" i="20" s="1"/>
  <c r="N295" i="20"/>
  <c r="N306" i="20" s="1"/>
  <c r="N307" i="20" s="1"/>
  <c r="M295" i="20"/>
  <c r="L295" i="20"/>
  <c r="L306" i="20" s="1"/>
  <c r="L307" i="20" s="1"/>
  <c r="J295" i="20"/>
  <c r="J306" i="20" s="1"/>
  <c r="J307" i="20" s="1"/>
  <c r="I295" i="20"/>
  <c r="I306" i="20" s="1"/>
  <c r="I307" i="20" s="1"/>
  <c r="H294" i="20"/>
  <c r="H293" i="20"/>
  <c r="H292" i="20"/>
  <c r="H291" i="20"/>
  <c r="H290" i="20"/>
  <c r="H289" i="20"/>
  <c r="H288" i="20"/>
  <c r="H287" i="20"/>
  <c r="Q281" i="20"/>
  <c r="P281" i="20"/>
  <c r="O281" i="20"/>
  <c r="N281" i="20"/>
  <c r="M281" i="20"/>
  <c r="L281" i="20"/>
  <c r="J281" i="20"/>
  <c r="I281" i="20"/>
  <c r="H280" i="20"/>
  <c r="H279" i="20"/>
  <c r="Q277" i="20"/>
  <c r="P277" i="20"/>
  <c r="O277" i="20"/>
  <c r="N277" i="20"/>
  <c r="M277" i="20"/>
  <c r="L277" i="20"/>
  <c r="J277" i="20"/>
  <c r="I277" i="20"/>
  <c r="H276" i="20"/>
  <c r="H277" i="20" s="1"/>
  <c r="Q274" i="20"/>
  <c r="P274" i="20"/>
  <c r="O274" i="20"/>
  <c r="N274" i="20"/>
  <c r="M274" i="20"/>
  <c r="L274" i="20"/>
  <c r="J274" i="20"/>
  <c r="I274" i="20"/>
  <c r="H273" i="20"/>
  <c r="H274" i="20" s="1"/>
  <c r="Q271" i="20"/>
  <c r="P271" i="20"/>
  <c r="O271" i="20"/>
  <c r="N271" i="20"/>
  <c r="M271" i="20"/>
  <c r="L271" i="20"/>
  <c r="J271" i="20"/>
  <c r="I271" i="20"/>
  <c r="H270" i="20"/>
  <c r="H271" i="20" s="1"/>
  <c r="Q268" i="20"/>
  <c r="P268" i="20"/>
  <c r="O268" i="20"/>
  <c r="N268" i="20"/>
  <c r="M268" i="20"/>
  <c r="L268" i="20"/>
  <c r="J268" i="20"/>
  <c r="I268" i="20"/>
  <c r="H267" i="20"/>
  <c r="H268" i="20" s="1"/>
  <c r="Q265" i="20"/>
  <c r="P265" i="20"/>
  <c r="O265" i="20"/>
  <c r="N265" i="20"/>
  <c r="M265" i="20"/>
  <c r="L265" i="20"/>
  <c r="J265" i="20"/>
  <c r="I265" i="20"/>
  <c r="H264" i="20"/>
  <c r="H265" i="20" s="1"/>
  <c r="Q262" i="20"/>
  <c r="P262" i="20"/>
  <c r="O262" i="20"/>
  <c r="N262" i="20"/>
  <c r="M262" i="20"/>
  <c r="L262" i="20"/>
  <c r="J262" i="20"/>
  <c r="I262" i="20"/>
  <c r="H261" i="20"/>
  <c r="H262" i="20" s="1"/>
  <c r="Q259" i="20"/>
  <c r="P259" i="20"/>
  <c r="O259" i="20"/>
  <c r="N259" i="20"/>
  <c r="M259" i="20"/>
  <c r="L259" i="20"/>
  <c r="J259" i="20"/>
  <c r="I259" i="20"/>
  <c r="H258" i="20"/>
  <c r="H259" i="20" s="1"/>
  <c r="Q256" i="20"/>
  <c r="P256" i="20"/>
  <c r="O256" i="20"/>
  <c r="N256" i="20"/>
  <c r="M256" i="20"/>
  <c r="L256" i="20"/>
  <c r="J256" i="20"/>
  <c r="I256" i="20"/>
  <c r="H255" i="20"/>
  <c r="H254" i="20"/>
  <c r="Q252" i="20"/>
  <c r="P252" i="20"/>
  <c r="O252" i="20"/>
  <c r="N252" i="20"/>
  <c r="M252" i="20"/>
  <c r="L252" i="20"/>
  <c r="J252" i="20"/>
  <c r="I252" i="20"/>
  <c r="H251" i="20"/>
  <c r="H250" i="20"/>
  <c r="H249" i="20"/>
  <c r="Q247" i="20"/>
  <c r="P247" i="20"/>
  <c r="O247" i="20"/>
  <c r="N247" i="20"/>
  <c r="M247" i="20"/>
  <c r="L247" i="20"/>
  <c r="J247" i="20"/>
  <c r="I247" i="20"/>
  <c r="H246" i="20"/>
  <c r="H247" i="20" s="1"/>
  <c r="Q244" i="20"/>
  <c r="P244" i="20"/>
  <c r="O244" i="20"/>
  <c r="N244" i="20"/>
  <c r="M244" i="20"/>
  <c r="L244" i="20"/>
  <c r="J244" i="20"/>
  <c r="I244" i="20"/>
  <c r="H243" i="20"/>
  <c r="H242" i="20"/>
  <c r="Q240" i="20"/>
  <c r="P240" i="20"/>
  <c r="O240" i="20"/>
  <c r="N240" i="20"/>
  <c r="M240" i="20"/>
  <c r="L240" i="20"/>
  <c r="J240" i="20"/>
  <c r="I240" i="20"/>
  <c r="H239" i="20"/>
  <c r="H238" i="20"/>
  <c r="Q236" i="20"/>
  <c r="P236" i="20"/>
  <c r="O236" i="20"/>
  <c r="N236" i="20"/>
  <c r="M236" i="20"/>
  <c r="L236" i="20"/>
  <c r="J236" i="20"/>
  <c r="I236" i="20"/>
  <c r="H235" i="20"/>
  <c r="H236" i="20" s="1"/>
  <c r="Q229" i="20"/>
  <c r="Q230" i="20" s="1"/>
  <c r="Q231" i="20" s="1"/>
  <c r="P229" i="20"/>
  <c r="P230" i="20" s="1"/>
  <c r="P231" i="20" s="1"/>
  <c r="O229" i="20"/>
  <c r="O230" i="20" s="1"/>
  <c r="O231" i="20" s="1"/>
  <c r="N229" i="20"/>
  <c r="N230" i="20" s="1"/>
  <c r="N231" i="20" s="1"/>
  <c r="M229" i="20"/>
  <c r="M230" i="20" s="1"/>
  <c r="M231" i="20" s="1"/>
  <c r="L229" i="20"/>
  <c r="L230" i="20" s="1"/>
  <c r="L231" i="20" s="1"/>
  <c r="J229" i="20"/>
  <c r="J230" i="20" s="1"/>
  <c r="J231" i="20" s="1"/>
  <c r="I229" i="20"/>
  <c r="I230" i="20" s="1"/>
  <c r="I231" i="20" s="1"/>
  <c r="H228" i="20"/>
  <c r="H229" i="20" s="1"/>
  <c r="H230" i="20" s="1"/>
  <c r="H231" i="20" s="1"/>
  <c r="Q222" i="20"/>
  <c r="Q223" i="20" s="1"/>
  <c r="P222" i="20"/>
  <c r="P223" i="20" s="1"/>
  <c r="O222" i="20"/>
  <c r="O223" i="20" s="1"/>
  <c r="N222" i="20"/>
  <c r="N223" i="20" s="1"/>
  <c r="M222" i="20"/>
  <c r="M223" i="20" s="1"/>
  <c r="L222" i="20"/>
  <c r="L223" i="20" s="1"/>
  <c r="J222" i="20"/>
  <c r="J223" i="20" s="1"/>
  <c r="I222" i="20"/>
  <c r="I223" i="20" s="1"/>
  <c r="H221" i="20"/>
  <c r="H222" i="20" s="1"/>
  <c r="H223" i="20" s="1"/>
  <c r="Q217" i="20"/>
  <c r="P217" i="20"/>
  <c r="O217" i="20"/>
  <c r="N217" i="20"/>
  <c r="M217" i="20"/>
  <c r="L217" i="20"/>
  <c r="J217" i="20"/>
  <c r="I217" i="20"/>
  <c r="H216" i="20"/>
  <c r="H217" i="20" s="1"/>
  <c r="Q214" i="20"/>
  <c r="P214" i="20"/>
  <c r="O214" i="20"/>
  <c r="N214" i="20"/>
  <c r="M214" i="20"/>
  <c r="L214" i="20"/>
  <c r="J214" i="20"/>
  <c r="I214" i="20"/>
  <c r="H213" i="20"/>
  <c r="H212" i="20"/>
  <c r="Q208" i="20"/>
  <c r="P208" i="20"/>
  <c r="O208" i="20"/>
  <c r="N208" i="20"/>
  <c r="M208" i="20"/>
  <c r="L208" i="20"/>
  <c r="J208" i="20"/>
  <c r="I208" i="20"/>
  <c r="H207" i="20"/>
  <c r="H208" i="20" s="1"/>
  <c r="Q205" i="20"/>
  <c r="P205" i="20"/>
  <c r="O205" i="20"/>
  <c r="N205" i="20"/>
  <c r="M205" i="20"/>
  <c r="L205" i="20"/>
  <c r="J205" i="20"/>
  <c r="I205" i="20"/>
  <c r="H204" i="20"/>
  <c r="H203" i="20"/>
  <c r="Q201" i="20"/>
  <c r="P201" i="20"/>
  <c r="O201" i="20"/>
  <c r="N201" i="20"/>
  <c r="M201" i="20"/>
  <c r="L201" i="20"/>
  <c r="J201" i="20"/>
  <c r="I201" i="20"/>
  <c r="H200" i="20"/>
  <c r="H201" i="20" s="1"/>
  <c r="Q198" i="20"/>
  <c r="P198" i="20"/>
  <c r="O198" i="20"/>
  <c r="N198" i="20"/>
  <c r="M198" i="20"/>
  <c r="L198" i="20"/>
  <c r="J198" i="20"/>
  <c r="I198" i="20"/>
  <c r="H197" i="20"/>
  <c r="H196" i="20"/>
  <c r="Q194" i="20"/>
  <c r="P194" i="20"/>
  <c r="O194" i="20"/>
  <c r="N194" i="20"/>
  <c r="M194" i="20"/>
  <c r="L194" i="20"/>
  <c r="J194" i="20"/>
  <c r="I194" i="20"/>
  <c r="H193" i="20"/>
  <c r="H192" i="20"/>
  <c r="Q186" i="20"/>
  <c r="P186" i="20"/>
  <c r="O186" i="20"/>
  <c r="N186" i="20"/>
  <c r="M186" i="20"/>
  <c r="L186" i="20"/>
  <c r="J186" i="20"/>
  <c r="I186" i="20"/>
  <c r="H185" i="20"/>
  <c r="H184" i="20"/>
  <c r="Q182" i="20"/>
  <c r="P182" i="20"/>
  <c r="O182" i="20"/>
  <c r="N182" i="20"/>
  <c r="M182" i="20"/>
  <c r="L182" i="20"/>
  <c r="J182" i="20"/>
  <c r="I182" i="20"/>
  <c r="H181" i="20"/>
  <c r="H182" i="20" s="1"/>
  <c r="Q179" i="20"/>
  <c r="P179" i="20"/>
  <c r="O179" i="20"/>
  <c r="N179" i="20"/>
  <c r="M179" i="20"/>
  <c r="L179" i="20"/>
  <c r="J179" i="20"/>
  <c r="I179" i="20"/>
  <c r="H178" i="20"/>
  <c r="H179" i="20" s="1"/>
  <c r="Q174" i="20"/>
  <c r="P174" i="20"/>
  <c r="O174" i="20"/>
  <c r="N174" i="20"/>
  <c r="M174" i="20"/>
  <c r="L174" i="20"/>
  <c r="J174" i="20"/>
  <c r="I174" i="20"/>
  <c r="H173" i="20"/>
  <c r="H174" i="20" s="1"/>
  <c r="Q171" i="20"/>
  <c r="P171" i="20"/>
  <c r="O171" i="20"/>
  <c r="N171" i="20"/>
  <c r="M171" i="20"/>
  <c r="L171" i="20"/>
  <c r="J171" i="20"/>
  <c r="I171" i="20"/>
  <c r="H170" i="20"/>
  <c r="H169" i="20"/>
  <c r="Q167" i="20"/>
  <c r="P167" i="20"/>
  <c r="O167" i="20"/>
  <c r="N167" i="20"/>
  <c r="M167" i="20"/>
  <c r="L167" i="20"/>
  <c r="J167" i="20"/>
  <c r="I167" i="20"/>
  <c r="H167" i="20"/>
  <c r="Q164" i="20"/>
  <c r="P164" i="20"/>
  <c r="O164" i="20"/>
  <c r="N164" i="20"/>
  <c r="M164" i="20"/>
  <c r="L164" i="20"/>
  <c r="J164" i="20"/>
  <c r="I164" i="20"/>
  <c r="H163" i="20"/>
  <c r="H164" i="20" s="1"/>
  <c r="Q161" i="20"/>
  <c r="P161" i="20"/>
  <c r="O161" i="20"/>
  <c r="N161" i="20"/>
  <c r="M161" i="20"/>
  <c r="L161" i="20"/>
  <c r="J161" i="20"/>
  <c r="I161" i="20"/>
  <c r="H160" i="20"/>
  <c r="H161" i="20" s="1"/>
  <c r="Q158" i="20"/>
  <c r="P158" i="20"/>
  <c r="O158" i="20"/>
  <c r="N158" i="20"/>
  <c r="M158" i="20"/>
  <c r="L158" i="20"/>
  <c r="J158" i="20"/>
  <c r="I158" i="20"/>
  <c r="H157" i="20"/>
  <c r="H158" i="20" s="1"/>
  <c r="Q155" i="20"/>
  <c r="P155" i="20"/>
  <c r="O155" i="20"/>
  <c r="N155" i="20"/>
  <c r="M155" i="20"/>
  <c r="L155" i="20"/>
  <c r="J155" i="20"/>
  <c r="I155" i="20"/>
  <c r="H154" i="20"/>
  <c r="H155" i="20" s="1"/>
  <c r="Q148" i="20"/>
  <c r="Q149" i="20" s="1"/>
  <c r="Q150" i="20" s="1"/>
  <c r="P148" i="20"/>
  <c r="P149" i="20" s="1"/>
  <c r="P150" i="20" s="1"/>
  <c r="O148" i="20"/>
  <c r="O149" i="20" s="1"/>
  <c r="O150" i="20" s="1"/>
  <c r="N148" i="20"/>
  <c r="N149" i="20" s="1"/>
  <c r="N150" i="20" s="1"/>
  <c r="M148" i="20"/>
  <c r="M149" i="20" s="1"/>
  <c r="M150" i="20" s="1"/>
  <c r="L148" i="20"/>
  <c r="L149" i="20" s="1"/>
  <c r="L150" i="20" s="1"/>
  <c r="J148" i="20"/>
  <c r="J149" i="20" s="1"/>
  <c r="J150" i="20" s="1"/>
  <c r="I148" i="20"/>
  <c r="I149" i="20" s="1"/>
  <c r="I150" i="20" s="1"/>
  <c r="H147" i="20"/>
  <c r="H148" i="20" s="1"/>
  <c r="H149" i="20" s="1"/>
  <c r="H150" i="20" s="1"/>
  <c r="Q141" i="20"/>
  <c r="P141" i="20"/>
  <c r="O141" i="20"/>
  <c r="N141" i="20"/>
  <c r="M141" i="20"/>
  <c r="L141" i="20"/>
  <c r="J141" i="20"/>
  <c r="I141" i="20"/>
  <c r="H140" i="20"/>
  <c r="H141" i="20" s="1"/>
  <c r="Q138" i="20"/>
  <c r="P138" i="20"/>
  <c r="O138" i="20"/>
  <c r="N138" i="20"/>
  <c r="M138" i="20"/>
  <c r="L138" i="20"/>
  <c r="J138" i="20"/>
  <c r="I138" i="20"/>
  <c r="H137" i="20"/>
  <c r="H138" i="20" s="1"/>
  <c r="Q133" i="20"/>
  <c r="Q134" i="20" s="1"/>
  <c r="P133" i="20"/>
  <c r="P134" i="20" s="1"/>
  <c r="O133" i="20"/>
  <c r="O134" i="20" s="1"/>
  <c r="N133" i="20"/>
  <c r="N134" i="20" s="1"/>
  <c r="M133" i="20"/>
  <c r="M134" i="20" s="1"/>
  <c r="L133" i="20"/>
  <c r="L134" i="20" s="1"/>
  <c r="J133" i="20"/>
  <c r="J134" i="20" s="1"/>
  <c r="I133" i="20"/>
  <c r="I134" i="20" s="1"/>
  <c r="H132" i="20"/>
  <c r="H133" i="20" s="1"/>
  <c r="H134" i="20" s="1"/>
  <c r="Q128" i="20"/>
  <c r="Q129" i="20" s="1"/>
  <c r="P128" i="20"/>
  <c r="P129" i="20" s="1"/>
  <c r="O128" i="20"/>
  <c r="O129" i="20" s="1"/>
  <c r="N128" i="20"/>
  <c r="N129" i="20" s="1"/>
  <c r="M128" i="20"/>
  <c r="M129" i="20" s="1"/>
  <c r="L128" i="20"/>
  <c r="L129" i="20" s="1"/>
  <c r="J128" i="20"/>
  <c r="J129" i="20" s="1"/>
  <c r="I128" i="20"/>
  <c r="I129" i="20" s="1"/>
  <c r="H127" i="20"/>
  <c r="H128" i="20" s="1"/>
  <c r="H129" i="20" s="1"/>
  <c r="Q123" i="20"/>
  <c r="P123" i="20"/>
  <c r="O123" i="20"/>
  <c r="N123" i="20"/>
  <c r="M123" i="20"/>
  <c r="L123" i="20"/>
  <c r="J123" i="20"/>
  <c r="I123" i="20"/>
  <c r="H122" i="20"/>
  <c r="H123" i="20" s="1"/>
  <c r="Q120" i="20"/>
  <c r="P120" i="20"/>
  <c r="O120" i="20"/>
  <c r="N120" i="20"/>
  <c r="M120" i="20"/>
  <c r="L120" i="20"/>
  <c r="J120" i="20"/>
  <c r="I120" i="20"/>
  <c r="H119" i="20"/>
  <c r="H120" i="20" s="1"/>
  <c r="Q115" i="20"/>
  <c r="P115" i="20"/>
  <c r="O115" i="20"/>
  <c r="N115" i="20"/>
  <c r="M115" i="20"/>
  <c r="L115" i="20"/>
  <c r="J115" i="20"/>
  <c r="I115" i="20"/>
  <c r="H115" i="20"/>
  <c r="Q110" i="20"/>
  <c r="P110" i="20"/>
  <c r="O110" i="20"/>
  <c r="N110" i="20"/>
  <c r="M110" i="20"/>
  <c r="L110" i="20"/>
  <c r="J110" i="20"/>
  <c r="I110" i="20"/>
  <c r="H110" i="20"/>
  <c r="Q105" i="20"/>
  <c r="P105" i="20"/>
  <c r="O105" i="20"/>
  <c r="N105" i="20"/>
  <c r="M105" i="20"/>
  <c r="L105" i="20"/>
  <c r="J105" i="20"/>
  <c r="I105" i="20"/>
  <c r="H104" i="20"/>
  <c r="H103" i="20"/>
  <c r="Q101" i="20"/>
  <c r="P101" i="20"/>
  <c r="O101" i="20"/>
  <c r="N101" i="20"/>
  <c r="M101" i="20"/>
  <c r="L101" i="20"/>
  <c r="J101" i="20"/>
  <c r="I101" i="20"/>
  <c r="H101" i="20"/>
  <c r="Q95" i="20"/>
  <c r="P95" i="20"/>
  <c r="O95" i="20"/>
  <c r="N95" i="20"/>
  <c r="M95" i="20"/>
  <c r="L95" i="20"/>
  <c r="J95" i="20"/>
  <c r="I95" i="20"/>
  <c r="H94" i="20"/>
  <c r="H93" i="20"/>
  <c r="H92" i="20"/>
  <c r="Q90" i="20"/>
  <c r="P90" i="20"/>
  <c r="O90" i="20"/>
  <c r="N90" i="20"/>
  <c r="M90" i="20"/>
  <c r="L90" i="20"/>
  <c r="J90" i="20"/>
  <c r="I90" i="20"/>
  <c r="H89" i="20"/>
  <c r="H90" i="20" s="1"/>
  <c r="Q80" i="20"/>
  <c r="P80" i="20"/>
  <c r="O80" i="20"/>
  <c r="N80" i="20"/>
  <c r="M80" i="20"/>
  <c r="L80" i="20"/>
  <c r="J80" i="20"/>
  <c r="I80" i="20"/>
  <c r="H79" i="20"/>
  <c r="H78" i="20"/>
  <c r="Q76" i="20"/>
  <c r="P76" i="20"/>
  <c r="O76" i="20"/>
  <c r="N76" i="20"/>
  <c r="M76" i="20"/>
  <c r="L76" i="20"/>
  <c r="J76" i="20"/>
  <c r="I76" i="20"/>
  <c r="H75" i="20"/>
  <c r="H76" i="20" s="1"/>
  <c r="Q73" i="20"/>
  <c r="P73" i="20"/>
  <c r="O73" i="20"/>
  <c r="N73" i="20"/>
  <c r="M73" i="20"/>
  <c r="L73" i="20"/>
  <c r="J73" i="20"/>
  <c r="I73" i="20"/>
  <c r="H72" i="20"/>
  <c r="H73" i="20" s="1"/>
  <c r="Q66" i="20"/>
  <c r="P66" i="20"/>
  <c r="O66" i="20"/>
  <c r="N66" i="20"/>
  <c r="M66" i="20"/>
  <c r="L66" i="20"/>
  <c r="J66" i="20"/>
  <c r="I66" i="20"/>
  <c r="H65" i="20"/>
  <c r="H66" i="20" s="1"/>
  <c r="Q63" i="20"/>
  <c r="P63" i="20"/>
  <c r="O63" i="20"/>
  <c r="N63" i="20"/>
  <c r="M63" i="20"/>
  <c r="L63" i="20"/>
  <c r="J63" i="20"/>
  <c r="I63" i="20"/>
  <c r="H62" i="20"/>
  <c r="H61" i="20"/>
  <c r="Q59" i="20"/>
  <c r="P59" i="20"/>
  <c r="O59" i="20"/>
  <c r="N59" i="20"/>
  <c r="M59" i="20"/>
  <c r="L59" i="20"/>
  <c r="J59" i="20"/>
  <c r="I59" i="20"/>
  <c r="H58" i="20"/>
  <c r="H57" i="20"/>
  <c r="H56" i="20"/>
  <c r="H55" i="20"/>
  <c r="Q53" i="20"/>
  <c r="P53" i="20"/>
  <c r="O53" i="20"/>
  <c r="N53" i="20"/>
  <c r="M53" i="20"/>
  <c r="L53" i="20"/>
  <c r="J53" i="20"/>
  <c r="I53" i="20"/>
  <c r="H52" i="20"/>
  <c r="H53" i="20" s="1"/>
  <c r="Q50" i="20"/>
  <c r="P50" i="20"/>
  <c r="O50" i="20"/>
  <c r="N50" i="20"/>
  <c r="M50" i="20"/>
  <c r="L50" i="20"/>
  <c r="J50" i="20"/>
  <c r="I50" i="20"/>
  <c r="Q47" i="20"/>
  <c r="P47" i="20"/>
  <c r="O47" i="20"/>
  <c r="N47" i="20"/>
  <c r="M47" i="20"/>
  <c r="L47" i="20"/>
  <c r="J47" i="20"/>
  <c r="I47" i="20"/>
  <c r="H46" i="20"/>
  <c r="H47" i="20" s="1"/>
  <c r="Q44" i="20"/>
  <c r="P44" i="20"/>
  <c r="O44" i="20"/>
  <c r="N44" i="20"/>
  <c r="M44" i="20"/>
  <c r="L44" i="20"/>
  <c r="J44" i="20"/>
  <c r="I44" i="20"/>
  <c r="H43" i="20"/>
  <c r="H44" i="20" s="1"/>
  <c r="Q41" i="20"/>
  <c r="P41" i="20"/>
  <c r="O41" i="20"/>
  <c r="N41" i="20"/>
  <c r="M41" i="20"/>
  <c r="L41" i="20"/>
  <c r="J41" i="20"/>
  <c r="I41" i="20"/>
  <c r="H40" i="20"/>
  <c r="H41" i="20" s="1"/>
  <c r="Q38" i="20"/>
  <c r="P38" i="20"/>
  <c r="O38" i="20"/>
  <c r="N38" i="20"/>
  <c r="M38" i="20"/>
  <c r="L38" i="20"/>
  <c r="J38" i="20"/>
  <c r="I38" i="20"/>
  <c r="H37" i="20"/>
  <c r="H38" i="20" s="1"/>
  <c r="Q33" i="20"/>
  <c r="P33" i="20"/>
  <c r="O33" i="20"/>
  <c r="N33" i="20"/>
  <c r="M33" i="20"/>
  <c r="L33" i="20"/>
  <c r="J33" i="20"/>
  <c r="I33" i="20"/>
  <c r="H32" i="20"/>
  <c r="H33" i="20" s="1"/>
  <c r="Q30" i="20"/>
  <c r="P30" i="20"/>
  <c r="O30" i="20"/>
  <c r="N30" i="20"/>
  <c r="M30" i="20"/>
  <c r="L30" i="20"/>
  <c r="J30" i="20"/>
  <c r="I30" i="20"/>
  <c r="H29" i="20"/>
  <c r="H30" i="20" s="1"/>
  <c r="Q25" i="20"/>
  <c r="Q26" i="20" s="1"/>
  <c r="P25" i="20"/>
  <c r="P26" i="20" s="1"/>
  <c r="O25" i="20"/>
  <c r="O26" i="20" s="1"/>
  <c r="N25" i="20"/>
  <c r="N26" i="20" s="1"/>
  <c r="M25" i="20"/>
  <c r="M26" i="20" s="1"/>
  <c r="L25" i="20"/>
  <c r="L26" i="20" s="1"/>
  <c r="J25" i="20"/>
  <c r="J26" i="20" s="1"/>
  <c r="I25" i="20"/>
  <c r="I26" i="20" s="1"/>
  <c r="H24" i="20"/>
  <c r="H23" i="20"/>
  <c r="H22" i="20"/>
  <c r="Q18" i="20"/>
  <c r="P18" i="20"/>
  <c r="O18" i="20"/>
  <c r="N18" i="20"/>
  <c r="M18" i="20"/>
  <c r="L18" i="20"/>
  <c r="J18" i="20"/>
  <c r="I18" i="20"/>
  <c r="H17" i="20"/>
  <c r="H18" i="20" s="1"/>
  <c r="Q15" i="20"/>
  <c r="P15" i="20"/>
  <c r="O15" i="20"/>
  <c r="N15" i="20"/>
  <c r="M15" i="20"/>
  <c r="L15" i="20"/>
  <c r="J15" i="20"/>
  <c r="I15" i="20"/>
  <c r="H14" i="20"/>
  <c r="H15" i="20" s="1"/>
  <c r="M19" i="20" l="1"/>
  <c r="M306" i="20"/>
  <c r="M307" i="20" s="1"/>
  <c r="L324" i="20"/>
  <c r="J19" i="20"/>
  <c r="O19" i="20"/>
  <c r="I218" i="20"/>
  <c r="N218" i="20"/>
  <c r="H63" i="20"/>
  <c r="I81" i="20"/>
  <c r="I82" i="20" s="1"/>
  <c r="I96" i="20"/>
  <c r="N96" i="20"/>
  <c r="I124" i="20"/>
  <c r="N124" i="20"/>
  <c r="J316" i="20"/>
  <c r="O316" i="20"/>
  <c r="J116" i="20"/>
  <c r="O116" i="20"/>
  <c r="H186" i="20"/>
  <c r="H187" i="20" s="1"/>
  <c r="H198" i="20"/>
  <c r="H240" i="20"/>
  <c r="H256" i="20"/>
  <c r="P324" i="20"/>
  <c r="L116" i="20"/>
  <c r="P116" i="20"/>
  <c r="L19" i="20"/>
  <c r="P19" i="20"/>
  <c r="L124" i="20"/>
  <c r="P124" i="20"/>
  <c r="P67" i="20"/>
  <c r="H59" i="20"/>
  <c r="H67" i="20" s="1"/>
  <c r="J34" i="20"/>
  <c r="O34" i="20"/>
  <c r="H142" i="20"/>
  <c r="M142" i="20"/>
  <c r="Q142" i="20"/>
  <c r="M218" i="20"/>
  <c r="Q218" i="20"/>
  <c r="M316" i="20"/>
  <c r="Q316" i="20"/>
  <c r="Q325" i="20" s="1"/>
  <c r="J324" i="20"/>
  <c r="O324" i="20"/>
  <c r="Q19" i="20"/>
  <c r="M67" i="20"/>
  <c r="Q67" i="20"/>
  <c r="L67" i="20"/>
  <c r="M96" i="20"/>
  <c r="Q96" i="20"/>
  <c r="J187" i="20"/>
  <c r="O187" i="20"/>
  <c r="H25" i="20"/>
  <c r="H26" i="20" s="1"/>
  <c r="N81" i="20"/>
  <c r="N82" i="20" s="1"/>
  <c r="H95" i="20"/>
  <c r="H96" i="20" s="1"/>
  <c r="H124" i="20"/>
  <c r="M124" i="20"/>
  <c r="Q124" i="20"/>
  <c r="I34" i="20"/>
  <c r="N34" i="20"/>
  <c r="H80" i="20"/>
  <c r="H81" i="20" s="1"/>
  <c r="H82" i="20" s="1"/>
  <c r="L142" i="20"/>
  <c r="P142" i="20"/>
  <c r="M175" i="20"/>
  <c r="Q175" i="20"/>
  <c r="M187" i="20"/>
  <c r="Q187" i="20"/>
  <c r="H194" i="20"/>
  <c r="L209" i="20"/>
  <c r="P209" i="20"/>
  <c r="H214" i="20"/>
  <c r="H218" i="20" s="1"/>
  <c r="L218" i="20"/>
  <c r="P218" i="20"/>
  <c r="L282" i="20"/>
  <c r="L283" i="20" s="1"/>
  <c r="P282" i="20"/>
  <c r="P283" i="20" s="1"/>
  <c r="H244" i="20"/>
  <c r="L316" i="20"/>
  <c r="L325" i="20" s="1"/>
  <c r="P316" i="20"/>
  <c r="I324" i="20"/>
  <c r="N324" i="20"/>
  <c r="N67" i="20"/>
  <c r="J96" i="20"/>
  <c r="O96" i="20"/>
  <c r="M116" i="20"/>
  <c r="Q116" i="20"/>
  <c r="I175" i="20"/>
  <c r="N175" i="20"/>
  <c r="H171" i="20"/>
  <c r="H175" i="20" s="1"/>
  <c r="I187" i="20"/>
  <c r="N187" i="20"/>
  <c r="M209" i="20"/>
  <c r="Q209" i="20"/>
  <c r="Q224" i="20" s="1"/>
  <c r="H205" i="20"/>
  <c r="M282" i="20"/>
  <c r="M283" i="20" s="1"/>
  <c r="Q282" i="20"/>
  <c r="Q283" i="20" s="1"/>
  <c r="H316" i="20"/>
  <c r="H19" i="20"/>
  <c r="I67" i="20"/>
  <c r="I19" i="20"/>
  <c r="N19" i="20"/>
  <c r="L34" i="20"/>
  <c r="P34" i="20"/>
  <c r="J67" i="20"/>
  <c r="O67" i="20"/>
  <c r="L81" i="20"/>
  <c r="L82" i="20" s="1"/>
  <c r="P81" i="20"/>
  <c r="P82" i="20" s="1"/>
  <c r="J81" i="20"/>
  <c r="J82" i="20" s="1"/>
  <c r="O81" i="20"/>
  <c r="O82" i="20" s="1"/>
  <c r="L96" i="20"/>
  <c r="P96" i="20"/>
  <c r="I116" i="20"/>
  <c r="N116" i="20"/>
  <c r="H105" i="20"/>
  <c r="H116" i="20" s="1"/>
  <c r="I142" i="20"/>
  <c r="N142" i="20"/>
  <c r="J175" i="20"/>
  <c r="O175" i="20"/>
  <c r="I209" i="20"/>
  <c r="N209" i="20"/>
  <c r="I282" i="20"/>
  <c r="I283" i="20" s="1"/>
  <c r="N282" i="20"/>
  <c r="N283" i="20" s="1"/>
  <c r="I316" i="20"/>
  <c r="N316" i="20"/>
  <c r="H34" i="20"/>
  <c r="M34" i="20"/>
  <c r="Q34" i="20"/>
  <c r="M81" i="20"/>
  <c r="M82" i="20" s="1"/>
  <c r="Q81" i="20"/>
  <c r="Q82" i="20" s="1"/>
  <c r="J124" i="20"/>
  <c r="O124" i="20"/>
  <c r="J142" i="20"/>
  <c r="O142" i="20"/>
  <c r="L175" i="20"/>
  <c r="P175" i="20"/>
  <c r="L187" i="20"/>
  <c r="P187" i="20"/>
  <c r="J209" i="20"/>
  <c r="O209" i="20"/>
  <c r="J218" i="20"/>
  <c r="O218" i="20"/>
  <c r="J282" i="20"/>
  <c r="J283" i="20" s="1"/>
  <c r="O282" i="20"/>
  <c r="O283" i="20" s="1"/>
  <c r="H252" i="20"/>
  <c r="H281" i="20"/>
  <c r="M324" i="20"/>
  <c r="H295" i="20"/>
  <c r="H305" i="20"/>
  <c r="H324" i="20"/>
  <c r="O188" i="20" l="1"/>
  <c r="L68" i="20"/>
  <c r="I224" i="20"/>
  <c r="P68" i="20"/>
  <c r="P83" i="20" s="1"/>
  <c r="P325" i="20"/>
  <c r="N325" i="20"/>
  <c r="O325" i="20"/>
  <c r="J224" i="20"/>
  <c r="L188" i="20"/>
  <c r="N224" i="20"/>
  <c r="M325" i="20"/>
  <c r="N143" i="20"/>
  <c r="I143" i="20"/>
  <c r="J68" i="20"/>
  <c r="J83" i="20" s="1"/>
  <c r="J325" i="20"/>
  <c r="J143" i="20"/>
  <c r="Q68" i="20"/>
  <c r="Q83" i="20" s="1"/>
  <c r="P224" i="20"/>
  <c r="J188" i="20"/>
  <c r="H188" i="20"/>
  <c r="M143" i="20"/>
  <c r="M68" i="20"/>
  <c r="M83" i="20" s="1"/>
  <c r="L224" i="20"/>
  <c r="L143" i="20"/>
  <c r="H209" i="20"/>
  <c r="H224" i="20" s="1"/>
  <c r="Q143" i="20"/>
  <c r="P143" i="20"/>
  <c r="O68" i="20"/>
  <c r="O83" i="20" s="1"/>
  <c r="H282" i="20"/>
  <c r="H283" i="20" s="1"/>
  <c r="I68" i="20"/>
  <c r="I83" i="20" s="1"/>
  <c r="M224" i="20"/>
  <c r="H143" i="20"/>
  <c r="L83" i="20"/>
  <c r="M188" i="20"/>
  <c r="N68" i="20"/>
  <c r="N83" i="20" s="1"/>
  <c r="H325" i="20"/>
  <c r="O143" i="20"/>
  <c r="I325" i="20"/>
  <c r="I188" i="20"/>
  <c r="Q188" i="20"/>
  <c r="Q326" i="20" s="1"/>
  <c r="H68" i="20"/>
  <c r="H83" i="20" s="1"/>
  <c r="O224" i="20"/>
  <c r="P188" i="20"/>
  <c r="N188" i="20"/>
  <c r="H306" i="20"/>
  <c r="H307" i="20" s="1"/>
  <c r="H17" i="24"/>
  <c r="H16" i="24"/>
  <c r="H15" i="24"/>
  <c r="H18" i="24" s="1"/>
  <c r="H24" i="24" s="1"/>
  <c r="P36" i="24"/>
  <c r="N36" i="24"/>
  <c r="L36" i="24"/>
  <c r="J36" i="24"/>
  <c r="Y35" i="24"/>
  <c r="X35" i="24"/>
  <c r="W35" i="24"/>
  <c r="V35" i="24"/>
  <c r="U35" i="24"/>
  <c r="T35" i="24"/>
  <c r="S35" i="24"/>
  <c r="R35" i="24"/>
  <c r="P35" i="24"/>
  <c r="O35" i="24"/>
  <c r="N35" i="24"/>
  <c r="M35" i="24"/>
  <c r="L35" i="24"/>
  <c r="K35" i="24"/>
  <c r="J35" i="24"/>
  <c r="I35" i="24"/>
  <c r="Q34" i="24"/>
  <c r="H34" i="24"/>
  <c r="Q33" i="24"/>
  <c r="H33" i="24"/>
  <c r="Q32" i="24"/>
  <c r="Q35" i="24" s="1"/>
  <c r="H32" i="24"/>
  <c r="H35" i="24" s="1"/>
  <c r="Y30" i="24"/>
  <c r="Y36" i="24" s="1"/>
  <c r="X30" i="24"/>
  <c r="X36" i="24" s="1"/>
  <c r="W30" i="24"/>
  <c r="W36" i="24" s="1"/>
  <c r="V30" i="24"/>
  <c r="V36" i="24" s="1"/>
  <c r="U30" i="24"/>
  <c r="U36" i="24" s="1"/>
  <c r="T30" i="24"/>
  <c r="T36" i="24" s="1"/>
  <c r="S30" i="24"/>
  <c r="S36" i="24" s="1"/>
  <c r="R30" i="24"/>
  <c r="R36" i="24" s="1"/>
  <c r="P30" i="24"/>
  <c r="O30" i="24"/>
  <c r="O36" i="24" s="1"/>
  <c r="N30" i="24"/>
  <c r="M30" i="24"/>
  <c r="M36" i="24" s="1"/>
  <c r="L30" i="24"/>
  <c r="K30" i="24"/>
  <c r="K36" i="24" s="1"/>
  <c r="J30" i="24"/>
  <c r="I30" i="24"/>
  <c r="I36" i="24" s="1"/>
  <c r="Q29" i="24"/>
  <c r="H29" i="24"/>
  <c r="Q28" i="24"/>
  <c r="H28" i="24"/>
  <c r="Q27" i="24"/>
  <c r="Q30" i="24" s="1"/>
  <c r="Q36" i="24" s="1"/>
  <c r="H27" i="24"/>
  <c r="H30" i="24" s="1"/>
  <c r="H36" i="24" s="1"/>
  <c r="Y23" i="24"/>
  <c r="X23" i="24"/>
  <c r="W23" i="24"/>
  <c r="V23" i="24"/>
  <c r="U23" i="24"/>
  <c r="T23" i="24"/>
  <c r="S23" i="24"/>
  <c r="R23" i="24"/>
  <c r="P23" i="24"/>
  <c r="O23" i="24"/>
  <c r="N23" i="24"/>
  <c r="M23" i="24"/>
  <c r="L23" i="24"/>
  <c r="K23" i="24"/>
  <c r="J23" i="24"/>
  <c r="I23" i="24"/>
  <c r="Q22" i="24"/>
  <c r="H22" i="24"/>
  <c r="Q21" i="24"/>
  <c r="H21" i="24"/>
  <c r="Q20" i="24"/>
  <c r="Q23" i="24" s="1"/>
  <c r="H20" i="24"/>
  <c r="H23" i="24" s="1"/>
  <c r="Q16" i="24"/>
  <c r="Y18" i="24"/>
  <c r="Y24" i="24" s="1"/>
  <c r="X18" i="24"/>
  <c r="X24" i="24" s="1"/>
  <c r="X37" i="24" s="1"/>
  <c r="X38" i="24" s="1"/>
  <c r="W18" i="24"/>
  <c r="W24" i="24" s="1"/>
  <c r="V18" i="24"/>
  <c r="V24" i="24" s="1"/>
  <c r="V37" i="24" s="1"/>
  <c r="V38" i="24" s="1"/>
  <c r="U18" i="24"/>
  <c r="U24" i="24" s="1"/>
  <c r="T18" i="24"/>
  <c r="T24" i="24" s="1"/>
  <c r="T37" i="24" s="1"/>
  <c r="T38" i="24" s="1"/>
  <c r="S18" i="24"/>
  <c r="S24" i="24" s="1"/>
  <c r="R18" i="24"/>
  <c r="R24" i="24" s="1"/>
  <c r="R37" i="24" s="1"/>
  <c r="R38" i="24" s="1"/>
  <c r="Q17" i="24"/>
  <c r="Q15" i="24"/>
  <c r="Q18" i="24" s="1"/>
  <c r="Q24" i="24" s="1"/>
  <c r="Q37" i="24" s="1"/>
  <c r="Q38" i="24" s="1"/>
  <c r="P18" i="24"/>
  <c r="P24" i="24" s="1"/>
  <c r="P37" i="24" s="1"/>
  <c r="P38" i="24" s="1"/>
  <c r="O18" i="24"/>
  <c r="O24" i="24" s="1"/>
  <c r="O37" i="24" s="1"/>
  <c r="O38" i="24" s="1"/>
  <c r="N18" i="24"/>
  <c r="N24" i="24" s="1"/>
  <c r="N37" i="24" s="1"/>
  <c r="N38" i="24" s="1"/>
  <c r="M18" i="24"/>
  <c r="M24" i="24" s="1"/>
  <c r="M37" i="24" s="1"/>
  <c r="M38" i="24" s="1"/>
  <c r="L18" i="24"/>
  <c r="L24" i="24" s="1"/>
  <c r="L37" i="24" s="1"/>
  <c r="L38" i="24" s="1"/>
  <c r="K18" i="24"/>
  <c r="K24" i="24" s="1"/>
  <c r="K37" i="24" s="1"/>
  <c r="K38" i="24" s="1"/>
  <c r="J18" i="24"/>
  <c r="J24" i="24" s="1"/>
  <c r="J37" i="24" s="1"/>
  <c r="J38" i="24" s="1"/>
  <c r="I18" i="24"/>
  <c r="I24" i="24" s="1"/>
  <c r="I37" i="24" s="1"/>
  <c r="I38" i="24" s="1"/>
  <c r="S37" i="24" l="1"/>
  <c r="S38" i="24" s="1"/>
  <c r="U37" i="24"/>
  <c r="U38" i="24" s="1"/>
  <c r="W37" i="24"/>
  <c r="W38" i="24" s="1"/>
  <c r="Y37" i="24"/>
  <c r="Y38" i="24" s="1"/>
  <c r="H37" i="24"/>
  <c r="H38" i="24" s="1"/>
  <c r="N326" i="20"/>
  <c r="L326" i="20"/>
  <c r="J326" i="20"/>
  <c r="P326" i="20"/>
  <c r="I326" i="20"/>
  <c r="M326" i="20"/>
  <c r="O326" i="20"/>
  <c r="H326" i="20" l="1"/>
  <c r="I28" i="19"/>
  <c r="M28" i="19"/>
  <c r="I29" i="19"/>
  <c r="J29" i="19"/>
  <c r="N29" i="19"/>
  <c r="M29" i="19" s="1"/>
  <c r="I30" i="19"/>
  <c r="M30" i="19"/>
  <c r="I31" i="19"/>
  <c r="J31" i="19"/>
  <c r="M31" i="19"/>
  <c r="N31" i="19"/>
  <c r="K32" i="19"/>
  <c r="L32" i="19"/>
  <c r="O32" i="19"/>
  <c r="P32" i="19"/>
  <c r="I34" i="19"/>
  <c r="J34" i="19"/>
  <c r="J35" i="19" s="1"/>
  <c r="J36" i="19" s="1"/>
  <c r="I35" i="19"/>
  <c r="L35" i="19"/>
  <c r="L36" i="19" s="1"/>
  <c r="M35" i="19"/>
  <c r="N35" i="19"/>
  <c r="N36" i="19"/>
  <c r="P35" i="19"/>
  <c r="P36" i="19" s="1"/>
  <c r="K36" i="19"/>
  <c r="O36" i="19"/>
  <c r="I38" i="19"/>
  <c r="M38" i="19"/>
  <c r="M39" i="19" s="1"/>
  <c r="J39" i="19"/>
  <c r="I39" i="19" s="1"/>
  <c r="L39" i="19"/>
  <c r="N39" i="19"/>
  <c r="N42" i="19" s="1"/>
  <c r="P39" i="19"/>
  <c r="P42" i="19" s="1"/>
  <c r="I40" i="19"/>
  <c r="M40" i="19"/>
  <c r="M41" i="19" s="1"/>
  <c r="J41" i="19"/>
  <c r="L41" i="19"/>
  <c r="N41" i="19"/>
  <c r="P41" i="19"/>
  <c r="K42" i="19"/>
  <c r="O42" i="19"/>
  <c r="M44" i="19"/>
  <c r="J141" i="19"/>
  <c r="K141" i="19"/>
  <c r="K142" i="19" s="1"/>
  <c r="L141" i="19"/>
  <c r="L142" i="19" s="1"/>
  <c r="N141" i="19"/>
  <c r="O141" i="19"/>
  <c r="O142" i="19" s="1"/>
  <c r="P141" i="19"/>
  <c r="I141" i="19" l="1"/>
  <c r="L42" i="19"/>
  <c r="M36" i="19"/>
  <c r="J32" i="19"/>
  <c r="M42" i="19"/>
  <c r="P142" i="19"/>
  <c r="N32" i="19"/>
  <c r="M32" i="19" s="1"/>
  <c r="I41" i="19"/>
  <c r="I32" i="19"/>
  <c r="I36" i="19"/>
  <c r="N142" i="19"/>
  <c r="M142" i="19" s="1"/>
  <c r="M141" i="19"/>
  <c r="J42" i="19"/>
  <c r="I42" i="19" s="1"/>
  <c r="J142" i="19" l="1"/>
  <c r="I142" i="19" s="1"/>
</calcChain>
</file>

<file path=xl/sharedStrings.xml><?xml version="1.0" encoding="utf-8"?>
<sst xmlns="http://schemas.openxmlformats.org/spreadsheetml/2006/main" count="5026" uniqueCount="1224">
  <si>
    <r>
      <t>Paaiškinimai:</t>
    </r>
    <r>
      <rPr>
        <sz val="10"/>
        <rFont val="Times New Roman"/>
        <family val="1"/>
        <charset val="186"/>
      </rPr>
      <t xml:space="preserve">
</t>
    </r>
    <r>
      <rPr>
        <i/>
        <sz val="10"/>
        <rFont val="Times New Roman"/>
        <family val="1"/>
        <charset val="186"/>
      </rPr>
      <t xml:space="preserve">Tikslai ir uždaviniai </t>
    </r>
    <r>
      <rPr>
        <sz val="10"/>
        <rFont val="Times New Roman"/>
        <family val="1"/>
        <charset val="186"/>
      </rPr>
      <t xml:space="preserve">– iš strateginio veiklos plano perkeliami atitinkamos programos tikslai ir uždaviniai;
</t>
    </r>
    <r>
      <rPr>
        <i/>
        <sz val="10"/>
        <rFont val="Times New Roman"/>
        <family val="1"/>
        <charset val="186"/>
      </rPr>
      <t>Priemonės</t>
    </r>
    <r>
      <rPr>
        <sz val="10"/>
        <rFont val="Times New Roman"/>
        <family val="1"/>
        <charset val="186"/>
      </rPr>
      <t xml:space="preserve"> – perkeliamos atitinkamiems metams aktualios savivaldybės strateginio veiklos plano priemonės; 
</t>
    </r>
    <r>
      <rPr>
        <i/>
        <sz val="10"/>
        <rFont val="Times New Roman"/>
        <family val="1"/>
        <charset val="186"/>
      </rPr>
      <t>Veiklos</t>
    </r>
    <r>
      <rPr>
        <sz val="10"/>
        <rFont val="Times New Roman"/>
        <family val="1"/>
        <charset val="186"/>
      </rPr>
      <t xml:space="preserve"> – priemonių įgyvendinimas detalizuojamas nurodant konkrečius jų įgyvendinimo būdus – veiklas; veiklos gali būti nustatomos numatomų vykdyti projektų ar veiksmų pagrindu;
</t>
    </r>
    <r>
      <rPr>
        <i/>
        <sz val="10"/>
        <rFont val="Times New Roman"/>
        <family val="1"/>
        <charset val="186"/>
      </rPr>
      <t>Asignavimai</t>
    </r>
    <r>
      <rPr>
        <sz val="10"/>
        <rFont val="Times New Roman"/>
        <family val="1"/>
        <charset val="186"/>
      </rPr>
      <t xml:space="preserve"> – priemonių ar veiklų įgyvendinimui užtikrinti reikalingos savivaldybės biudžeto ar kitų finansavimo šaltinių lėšos; savivaldybės biudžeto asignavimų suma turi atitikti savivaldybės biudžete atitinkamam asignavimų valdytojui numatomus skirti asignavimus;
</t>
    </r>
    <r>
      <rPr>
        <i/>
        <sz val="10"/>
        <rFont val="Times New Roman"/>
        <family val="1"/>
        <charset val="186"/>
      </rPr>
      <t>Indėlio ir proceso vertinimo kriterijai</t>
    </r>
    <r>
      <rPr>
        <sz val="10"/>
        <rFont val="Times New Roman"/>
        <family val="1"/>
        <charset val="186"/>
      </rPr>
      <t xml:space="preserve"> – metinio veiklos plano rezultatai išreiškiami ir atitinkamai priemonių įgyvendinimo pažanga matuojama indėlio ir proceso vertinimo kriterijais, kurie matuoja vidinius savivaldybės administracijos (skyriaus) procesus (veiksmus) ar išteklius (finansinius, žmogiškuosius, materialinius ar kitokius), reikalingus produktams sukurti, paslaugoms teikti ar funkcijoms atlikti;
</t>
    </r>
    <r>
      <rPr>
        <i/>
        <sz val="10"/>
        <rFont val="Times New Roman"/>
        <family val="1"/>
        <charset val="186"/>
      </rPr>
      <t>Atsakingi vykdytojai</t>
    </r>
    <r>
      <rPr>
        <sz val="10"/>
        <rFont val="Times New Roman"/>
        <family val="1"/>
        <charset val="186"/>
      </rPr>
      <t xml:space="preserve"> – prie veiklų nurodomi už jų vykdymą atsakingi vykdytojai; kaip vykdytojai gali būti nurodomi savivaldybės administracijos struktūriniai padaliniai arba darbuotojai.
</t>
    </r>
    <r>
      <rPr>
        <i/>
        <sz val="10"/>
        <rFont val="Times New Roman"/>
        <family val="1"/>
        <charset val="186"/>
      </rPr>
      <t>Įvykdymo terminas</t>
    </r>
    <r>
      <rPr>
        <sz val="10"/>
        <rFont val="Times New Roman"/>
        <family val="1"/>
        <charset val="186"/>
      </rPr>
      <t xml:space="preserve"> – galutinis priemonės įvykdymo terminas (nurodoma data (tiksli arba mėnuo, arba ketvirtis)). 
</t>
    </r>
    <r>
      <rPr>
        <b/>
        <sz val="10"/>
        <rFont val="Times New Roman"/>
        <family val="1"/>
        <charset val="186"/>
      </rPr>
      <t/>
    </r>
  </si>
  <si>
    <t>3 priedas</t>
  </si>
  <si>
    <t>Faktinė reikšmė</t>
  </si>
  <si>
    <t>Nukrypimų nuo plano priežastys ir tolesni veiksmai, komentarai</t>
  </si>
  <si>
    <t>Skirtos lėšos biudžetiniams n-iesiems metams, tūkst. Eur</t>
  </si>
  <si>
    <t>Panaudotos lėšos biudžetiniais n-ais metais, tūkst. Eur</t>
  </si>
  <si>
    <t>Atsakingi vykdytojai</t>
  </si>
  <si>
    <t>2 priedas</t>
  </si>
  <si>
    <t>Programos tikslo kodas</t>
  </si>
  <si>
    <t>Uždavinio kodas</t>
  </si>
  <si>
    <t>Priemonės kodas</t>
  </si>
  <si>
    <t>Priemonės požymis</t>
  </si>
  <si>
    <t>Asignavimų valdytojo kodas</t>
  </si>
  <si>
    <t>Finansavimo šaltinis</t>
  </si>
  <si>
    <t>Iš viso</t>
  </si>
  <si>
    <t>Išlaidoms</t>
  </si>
  <si>
    <t>01</t>
  </si>
  <si>
    <t>02</t>
  </si>
  <si>
    <t>03</t>
  </si>
  <si>
    <t>04</t>
  </si>
  <si>
    <t>SB</t>
  </si>
  <si>
    <t>Iš viso:</t>
  </si>
  <si>
    <t>Iš viso uždaviniui:</t>
  </si>
  <si>
    <t>Iš viso programai:</t>
  </si>
  <si>
    <t>Iš viso tikslui:</t>
  </si>
  <si>
    <t>Pavadinimas</t>
  </si>
  <si>
    <t>Iš jų darbo užmokesčiui</t>
  </si>
  <si>
    <t>Turtui įsigyti ir finansiniams įsipareigojimams vykdyti</t>
  </si>
  <si>
    <r>
      <t xml:space="preserve">Funkcinės klasifikacijos kodas </t>
    </r>
    <r>
      <rPr>
        <b/>
        <sz val="9"/>
        <rFont val="Times New Roman"/>
        <family val="1"/>
      </rPr>
      <t xml:space="preserve"> </t>
    </r>
  </si>
  <si>
    <t>05</t>
  </si>
  <si>
    <t>10</t>
  </si>
  <si>
    <t>06</t>
  </si>
  <si>
    <t>Asignavimai biudžetiniams                        2011-iesiems metams</t>
  </si>
  <si>
    <t>Asignavimų poreikis biudžetiniams                                2012-iesiems metams</t>
  </si>
  <si>
    <t>07</t>
  </si>
  <si>
    <t>08</t>
  </si>
  <si>
    <t>09</t>
  </si>
  <si>
    <t>11</t>
  </si>
  <si>
    <t>12</t>
  </si>
  <si>
    <t>13</t>
  </si>
  <si>
    <t>15</t>
  </si>
  <si>
    <t>16</t>
  </si>
  <si>
    <t>17</t>
  </si>
  <si>
    <t>18</t>
  </si>
  <si>
    <t>19</t>
  </si>
  <si>
    <t>20</t>
  </si>
  <si>
    <t>21</t>
  </si>
  <si>
    <t>25</t>
  </si>
  <si>
    <t>26</t>
  </si>
  <si>
    <t>27</t>
  </si>
  <si>
    <t>28</t>
  </si>
  <si>
    <t>SPN</t>
  </si>
  <si>
    <t>Pašto paslaugų įsigijimas</t>
  </si>
  <si>
    <t>Laikraščių ir kitų periodinių paslaugų įsigijimas</t>
  </si>
  <si>
    <t>Dalyvavimas organizuojant rinkimus</t>
  </si>
  <si>
    <t>188710823</t>
  </si>
  <si>
    <t>Ryšių paslaugos</t>
  </si>
  <si>
    <t>Transporto išlaikymas</t>
  </si>
  <si>
    <t>Viešosios tvarkos skyriaus darbuotojų aprūpinimas</t>
  </si>
  <si>
    <t>Darbo kėdžių įsigijimas</t>
  </si>
  <si>
    <t>Dažų kopijavimo aparatams pirkimas</t>
  </si>
  <si>
    <t>Kopijavimo popieriaus pirkimas</t>
  </si>
  <si>
    <t>Ūkinių prekių pirkimas</t>
  </si>
  <si>
    <t>Kanceliarinių prekių pirkimas</t>
  </si>
  <si>
    <t>Klaipėdos miesto ir  Lietuvos Respublikos vėliavų pirkimas</t>
  </si>
  <si>
    <t>Spaudų ir antspaudų gamyba</t>
  </si>
  <si>
    <t>Elektroninių bilietų pirkimas</t>
  </si>
  <si>
    <t>Fotoaparatų ir diktofonų pirkimas</t>
  </si>
  <si>
    <t>Trijų lengvųjų automobilių nuoma</t>
  </si>
  <si>
    <t>14</t>
  </si>
  <si>
    <t>Savivaldybės administracijos kopijavimo aparatų techninis aptarnavimas bei remontas</t>
  </si>
  <si>
    <t>Savivaldybės administracijos vidinio kiemo pakeliamų vartų sistemos priežiūra</t>
  </si>
  <si>
    <t>Savivaldybės administracijos pastatų šildymo, karšto vandens sistemų bei dujininių katilų įrenginių priežiūra</t>
  </si>
  <si>
    <t>Klaipėdos m. savivaldybės administracijos vidinių ir išorinių oro kondicionierių techninis aptarnavimas</t>
  </si>
  <si>
    <t>Aliuminio durų ir pertvarų sumontavimas su įėjimo kontrolės įvedimu</t>
  </si>
  <si>
    <t>Sniego ir ledo valymas nuo savivaldybės administracijos pastatų stogų</t>
  </si>
  <si>
    <t>Savivaldybės administracijos pastatų ir patalpų techninė priežiūra</t>
  </si>
  <si>
    <t>Pastato Vytauto g. 13 nuoma</t>
  </si>
  <si>
    <t>22</t>
  </si>
  <si>
    <t>Kopijavimo aparatų nuoma</t>
  </si>
  <si>
    <t>23</t>
  </si>
  <si>
    <t>Stotelės įrangos nuoma (telefonija)</t>
  </si>
  <si>
    <t>24</t>
  </si>
  <si>
    <t xml:space="preserve">Pastatų ir patalpų einamasis remontas - Liepų g. 11 stogo einamasis remontas su  lietvamzdžių ir lovelių apšildymu dvigubais elektriniais kabeliais </t>
  </si>
  <si>
    <t>Komunalinės paslaugos - šildymas</t>
  </si>
  <si>
    <t>Komunalinės paslaugos - elektros energija</t>
  </si>
  <si>
    <t>Komunalinės paslaugos - vandentiekis ir kanalizacija</t>
  </si>
  <si>
    <t>29</t>
  </si>
  <si>
    <t>Komunalinės paslaugos - dujos</t>
  </si>
  <si>
    <t>30</t>
  </si>
  <si>
    <t>Reprezentacinės išlaidos</t>
  </si>
  <si>
    <t>31</t>
  </si>
  <si>
    <t>Gesintuvų užpildymas</t>
  </si>
  <si>
    <t>32</t>
  </si>
  <si>
    <t>Atliekų surinkimas</t>
  </si>
  <si>
    <t>33</t>
  </si>
  <si>
    <t>Deratizacija, dezinfekcija, dezinsekcija</t>
  </si>
  <si>
    <t>34</t>
  </si>
  <si>
    <t>Balticum TV</t>
  </si>
  <si>
    <t>35</t>
  </si>
  <si>
    <t>Vietinių telefoninių tinklų techninis aptarnavimas</t>
  </si>
  <si>
    <t>36</t>
  </si>
  <si>
    <t>Klaipėdos miesto savivaldybės administracijos patalpų kasdieninis valymas</t>
  </si>
  <si>
    <t>37</t>
  </si>
  <si>
    <t>Klaipėdos miesto savivaldybės administracijos liftų techninė priežiūra</t>
  </si>
  <si>
    <t>38</t>
  </si>
  <si>
    <t>Nežinybinė apsauga - Klaipėdos m. savivaldybės administracijos pastatų ir patalpų elektroninė apsauga ir sistemų techninis aptarnavimas</t>
  </si>
  <si>
    <t>39</t>
  </si>
  <si>
    <t>Nežinybinė apsauga pastato Debreceno g. 41</t>
  </si>
  <si>
    <t>40</t>
  </si>
  <si>
    <t>Vienkartinių maišų ir pirštinių pirkimas akcijos "Darom" dalyviams</t>
  </si>
  <si>
    <t>41</t>
  </si>
  <si>
    <t>Autobuso nuoma nuvežti dalyvius į "Grybavimo čempionatą" Varėnoje</t>
  </si>
  <si>
    <t>42</t>
  </si>
  <si>
    <t>Pastato Danės g. 17 išlaikymas pagal panaudos sutartį</t>
  </si>
  <si>
    <t>43</t>
  </si>
  <si>
    <t xml:space="preserve">Puokščių ir gėlių pirkimas </t>
  </si>
  <si>
    <t>44</t>
  </si>
  <si>
    <t xml:space="preserve">Žaliuzių pirkimas </t>
  </si>
  <si>
    <t>45</t>
  </si>
  <si>
    <t>Komunaliniai mokesčiai UAB"Vitės valdos" (už I. Kanto g.11 ir H. Manto g.51 patalpas)</t>
  </si>
  <si>
    <t>46</t>
  </si>
  <si>
    <t>Komunaliniai mokesčiai UAB"Pamario vyturys"(už Laukininkų g. 19a patalpas)</t>
  </si>
  <si>
    <t>47</t>
  </si>
  <si>
    <t>48</t>
  </si>
  <si>
    <t>Apsauginės bei priešgaisrinės signalizacijos sistemų administracijos pastatuose įrengimas</t>
  </si>
  <si>
    <t>49</t>
  </si>
  <si>
    <t>50</t>
  </si>
  <si>
    <t>51</t>
  </si>
  <si>
    <t>52</t>
  </si>
  <si>
    <r>
      <rPr>
        <b/>
        <sz val="10"/>
        <rFont val="Times New Roman"/>
        <family val="1"/>
        <charset val="186"/>
      </rPr>
      <t>Savivaldybės administracijos</t>
    </r>
    <r>
      <rPr>
        <sz val="10"/>
        <rFont val="Times New Roman"/>
        <family val="1"/>
      </rPr>
      <t xml:space="preserve"> darbo užmokestis</t>
    </r>
  </si>
  <si>
    <t>Atstovavimas teismuose ir teismo sprendimų vykdymas (įskaitant Investicijų į pastatą S. Daukanto g. 15 nuomininkui atlyginimą pagal 1996-11-20  nuomos sutartį Nr. 231, Nuostolių atlyginimą AB „City service“ pagal teismo sprendimą)</t>
  </si>
  <si>
    <t>PVM srautų valdymo konsultavimo paslaugų Klaipėdos miesto savivaldybėje pirkimas</t>
  </si>
  <si>
    <t>Dokumentų paskirstymo lentynų įsigijimas</t>
  </si>
  <si>
    <t>Daugiabučių gyvenamųjų namų žemės nuomos mokesčio paskirstymo ir administravimo paslaugos iš namų administratorių pirkimas</t>
  </si>
  <si>
    <t>Dokumentų valdymo sk.</t>
  </si>
  <si>
    <t>Teisės sk.</t>
  </si>
  <si>
    <t>Mokesčių sk.</t>
  </si>
  <si>
    <t>Ūkio sk.</t>
  </si>
  <si>
    <t>Buhalterija</t>
  </si>
  <si>
    <t>Iš viso :</t>
  </si>
  <si>
    <t>mato vnt.</t>
  </si>
  <si>
    <t>Planuojama reikšmė</t>
  </si>
  <si>
    <t>Indėlio kriterijaus</t>
  </si>
  <si>
    <t>___________________________________________</t>
  </si>
  <si>
    <t>_____________________________________________</t>
  </si>
  <si>
    <t>____________________________</t>
  </si>
  <si>
    <t>______________ ir t.t.</t>
  </si>
  <si>
    <t>____________________________________ ir t.t.</t>
  </si>
  <si>
    <t>pavadinimas</t>
  </si>
  <si>
    <t xml:space="preserve"> TIKSLŲ, UŽDAVINIŲ, PRIEMONIŲ, PRIEMONIŲ IŠLAIDŲ IR KRITERIJŲ SUVESTINĖ</t>
  </si>
  <si>
    <t>Savivaldybės administracijos ______________________ programa</t>
  </si>
  <si>
    <t>Veiklos kodas</t>
  </si>
  <si>
    <t>Įvykdymo terminas</t>
  </si>
  <si>
    <t>Lėšos biudžetiniams n-iesiems metams, tūkst. Eur</t>
  </si>
  <si>
    <t>Programos kodas</t>
  </si>
  <si>
    <t xml:space="preserve">______________________________________________________________________________
       (įstaigos (padalinio) pavadinimas)
</t>
  </si>
  <si>
    <t>Indėlio vertinimo kriterijaus</t>
  </si>
  <si>
    <t>SP</t>
  </si>
  <si>
    <t>ES</t>
  </si>
  <si>
    <t>VB</t>
  </si>
  <si>
    <t>KT</t>
  </si>
  <si>
    <t>SB(ĮP)</t>
  </si>
  <si>
    <t>SB(D)</t>
  </si>
  <si>
    <t>Finansavimo lėšos</t>
  </si>
  <si>
    <t>VIP</t>
  </si>
  <si>
    <t xml:space="preserve">
____ METŲ VEIKLOS ATASKAITA 
</t>
  </si>
  <si>
    <t>(N-ųjų metų veiklos ataskaitos (lentelės) forma)</t>
  </si>
  <si>
    <t>Šakių rajono savivaldybės administracijos, seniūnijų metinių veiklos planų ir veiklos ataskaitų rengimo tvarkos aprašo</t>
  </si>
  <si>
    <t xml:space="preserve">SB </t>
  </si>
  <si>
    <t xml:space="preserve">SB  </t>
  </si>
  <si>
    <r>
      <t>Paaiškinimai:</t>
    </r>
    <r>
      <rPr>
        <sz val="10"/>
        <rFont val="Times New Roman"/>
        <family val="1"/>
        <charset val="186"/>
      </rPr>
      <t xml:space="preserve">
</t>
    </r>
    <r>
      <rPr>
        <i/>
        <sz val="10"/>
        <rFont val="Times New Roman"/>
        <family val="1"/>
        <charset val="186"/>
      </rPr>
      <t xml:space="preserve">Skirtos lėšos biudžetiniams n-iesiems metams </t>
    </r>
    <r>
      <rPr>
        <sz val="10"/>
        <rFont val="Times New Roman"/>
        <family val="1"/>
        <charset val="186"/>
      </rPr>
      <t xml:space="preserve">– nurodyti programos tikslams ir uždaviniams, priemonės, veikloms vykdyti skirti asignavimai su patikslinimais pagal Šakių rajono savivaldybės tarybos sprendimus dėl savivaldybės biudžeto patikslinimo ir kitų įstaigų patikslinimus.
</t>
    </r>
    <r>
      <rPr>
        <i/>
        <sz val="10"/>
        <rFont val="Times New Roman"/>
        <family val="1"/>
        <charset val="186"/>
      </rPr>
      <t>Panaudotos lėšos biudžetiniais n-ais metais</t>
    </r>
    <r>
      <rPr>
        <sz val="10"/>
        <rFont val="Times New Roman"/>
        <family val="1"/>
        <charset val="186"/>
      </rPr>
      <t xml:space="preserve"> – pateiktos visos patirtos kasinės išlaidos per metus.</t>
    </r>
    <r>
      <rPr>
        <b/>
        <sz val="10"/>
        <rFont val="Times New Roman"/>
        <family val="1"/>
        <charset val="186"/>
      </rPr>
      <t/>
    </r>
  </si>
  <si>
    <r>
      <t>Finansavimo šaltinių sutrumpinimai:</t>
    </r>
    <r>
      <rPr>
        <sz val="10"/>
        <rFont val="Times New Roman"/>
        <family val="1"/>
        <charset val="186"/>
      </rPr>
      <t xml:space="preserve"> SB - Savivaldybės biudžeto lėšos; SB(ĮP) - Biudžetinių įstaigų pajamos; SB(AA) - Savivaldybės aplinkos apsaugos rėmimo specialiosios programos lėšos; SB(D) - Valstybės biudžeto tikslinės dotacijos lėšos; SB (MK) - Speciali tikslinė dotacija mokinio krepšeliui finansuoti; SP- Savivaldybės paskolos lėšos; P - Paskolos lėšos; PF - Savivaldybės privatizavimo fondo lėšos; ES - Europos Sąjungos paramos lėšos; KPP - Kelių priežiūros ir plėtros programos lėšos; VB - Valstybės biudžeto lėšos; VIP - Valstybės  biudžeto specialiosios tikslinės dotacijos lėšos (iš valstybės investicijų programos); KT - Kiti finansavimo šaltiniai.</t>
    </r>
  </si>
  <si>
    <t>1.</t>
  </si>
  <si>
    <t xml:space="preserve">ŠAKIŲ RAJONO SAVIVALDYBĖS ADMINISTRACIJOS
2016 METŲ VEIKLOS PLANAS
</t>
  </si>
  <si>
    <t>2.</t>
  </si>
  <si>
    <t>Tikslas: Pagerinti mokymo, ugdymo ir švietimo paslaugų kokybę.</t>
  </si>
  <si>
    <t>Uždavinys: Organizuoti pedagoginę – psichologinę pagalbą vaikams, jų tėvams ir jaunimui.</t>
  </si>
  <si>
    <t>Priemonės: Organizuoti mokytojų psichologinio bendravimo įgūdžių formavimo, tobulinimo seminarus.</t>
  </si>
  <si>
    <t>Suorganizuoti mokytojų psichologinio bendravimo įgūdžių formavimo, tobulinimo seminarus</t>
  </si>
  <si>
    <t>2016 m. I-IV ket.</t>
  </si>
  <si>
    <t>Šakių rajono savivaldybės Pedagoginė psichologinė tarnyba</t>
  </si>
  <si>
    <t>Suorganizuotų seminarų skaičius</t>
  </si>
  <si>
    <t>vnt.</t>
  </si>
  <si>
    <t>Rengti seminarus pedagogams apie spec. poreikių vaikams programų rengimą ir įgyvendinimą.</t>
  </si>
  <si>
    <t>Suregti seminarus pedagogams apie spec. poreikių vaikams programų rengimą ir įgyvendinimą</t>
  </si>
  <si>
    <t>3.</t>
  </si>
  <si>
    <t>Uždavinys: Skatinti pedagogų kvalifikacijos kėlimą ir perkvalifikavimą, specialistų pritraukimą.</t>
  </si>
  <si>
    <r>
      <t>Priemonės: Or</t>
    </r>
    <r>
      <rPr>
        <b/>
        <sz val="10"/>
        <rFont val="Times New Roman"/>
        <family val="1"/>
        <charset val="186"/>
      </rPr>
      <t>ganizuoti kvalifikacijos kėlimo kursus švietimo įstaigų vadovams, pavaduotojams, dalykų mokytojams, mokytojams, dirbantiems neformaliojo švietimo srityje.</t>
    </r>
  </si>
  <si>
    <r>
      <t>Organizuoti seminarus švietimo įstaigų vadovams, pavaduotojam</t>
    </r>
    <r>
      <rPr>
        <b/>
        <sz val="10"/>
        <rFont val="Times New Roman"/>
        <family val="1"/>
        <charset val="186"/>
      </rPr>
      <t>s</t>
    </r>
  </si>
  <si>
    <t>Švietimo ir sporto skyrius</t>
  </si>
  <si>
    <t>Seminarų skaičius</t>
  </si>
  <si>
    <t>Organizuoti seminarus dalykų mokytojams</t>
  </si>
  <si>
    <t>Rajono švietimo metodinė taryba</t>
  </si>
  <si>
    <t>Organizuoti seminarus mokytojams, dirbantiems neformaliojo švietimo srityje</t>
  </si>
  <si>
    <t>4.</t>
  </si>
  <si>
    <t>Uždavinys: Modernizuoti mokymo įstaigų materialinę bazę.</t>
  </si>
  <si>
    <t>Atnaujinti švietimo įstaigų mokymo priemonių bazę</t>
  </si>
  <si>
    <t>Mokymo priemonės mokyklų kabinetams gaunamos iš Švietimo ir mokslo ministerijos</t>
  </si>
  <si>
    <t>Gaunamų priemonių skaičius</t>
  </si>
  <si>
    <t>Dalyvauti „Geltonojo autobusiuko“ programose.</t>
  </si>
  <si>
    <t>Transporto priemonė vienai švietimo įstaigai</t>
  </si>
  <si>
    <t>2016 m. III ket.</t>
  </si>
  <si>
    <t>Planuojamų gauti transporto priemonių skaičius</t>
  </si>
  <si>
    <t>5.</t>
  </si>
  <si>
    <t>Uždavinys: Organizuoti vaikų ir jaunimo ugdymą.</t>
  </si>
  <si>
    <t>Priemonės: Mokinio krepšelio lėšų naudojimo programa</t>
  </si>
  <si>
    <t>Lėšos, naudojamos pagal mokinio krepšelio metodiką visose švietimo įstaigose</t>
  </si>
  <si>
    <r>
      <rPr>
        <sz val="10"/>
        <color indexed="8"/>
        <rFont val="Times New Roman"/>
        <family val="1"/>
        <charset val="186"/>
      </rPr>
      <t>2016 m. I-IV ket.</t>
    </r>
  </si>
  <si>
    <t>Švietimo įstaigos</t>
  </si>
  <si>
    <t>Mokinio krepšelį naudojančių įstaigų skaičius</t>
  </si>
  <si>
    <t>Ūkinių išlaidų naudojimo programa</t>
  </si>
  <si>
    <r>
      <t>Lėšos, naudojamos švietimo įstaigų ūkinei veiklai vystyti</t>
    </r>
    <r>
      <rPr>
        <sz val="10"/>
        <rFont val="Times New Roman"/>
        <family val="1"/>
        <charset val="186"/>
      </rPr>
      <t xml:space="preserve"> ir ūkinių etatų išlaikymui </t>
    </r>
  </si>
  <si>
    <t>Švietimo įstaigų skaičius</t>
  </si>
  <si>
    <t>Socialinės paramos programa mokiniams</t>
  </si>
  <si>
    <t xml:space="preserve">Lėšos, naudojamos visų švietimo įstaigų nemokamam mokinių maitinimui </t>
  </si>
  <si>
    <t>Švietimo įstaigų vadovai</t>
  </si>
  <si>
    <t>Nemokamai maitinamų mokinių skaičius</t>
  </si>
  <si>
    <r>
      <rPr>
        <sz val="10"/>
        <color indexed="8"/>
        <rFont val="Times New Roman"/>
        <family val="1"/>
        <charset val="186"/>
      </rPr>
      <t>vnt.</t>
    </r>
  </si>
  <si>
    <t>Mokinių pavežėjimo programa</t>
  </si>
  <si>
    <t>Lėšos, atsiskaitymui su vežėjais už mokinių pavežėjimą</t>
  </si>
  <si>
    <t>Švietimo įstaigų vadovai, Švietimo ir sporto skyrius</t>
  </si>
  <si>
    <t>Mokinių, pavežamų maršrutiniu transportu, skaičius</t>
  </si>
  <si>
    <t>Mokyklinių autobusų išlaikymo programa</t>
  </si>
  <si>
    <t>Lėšos, skirtos mokinių vežimui geltonaisiais, kt. mokykliniu transportu ir seniūnijų transportu</t>
  </si>
  <si>
    <t>Mokinių, pavežamų geltonaisiais autobusiukais, kt. mokykliniu transportu ir seniūnijų transportu, skaičius</t>
  </si>
  <si>
    <t>6.</t>
  </si>
  <si>
    <t>Rajono reprezentacija mokomųjų dalykų ir neformaliojo ugdymo renginiuose programa</t>
  </si>
  <si>
    <t>Lėšos, skirtos švietimo įstaigų išlaidoms padegti, kurių mokiniai reprezentuoja rajoną įvairiuose renginiuose</t>
  </si>
  <si>
    <t xml:space="preserve">Švietimo ir sporto, biudžeto ir turto skyriai </t>
  </si>
  <si>
    <t>Atstovavusių mokinių skaičius</t>
  </si>
  <si>
    <t>7.</t>
  </si>
  <si>
    <t>Rajoninių renginių (olimpiadų, konkursų, viktorinų, peržiūrų, švenčių, festivalių) organizavimo, švietimo darbuotojų skatinimo, mokinių vasaros poilsio programa</t>
  </si>
  <si>
    <t>Lėšos, skirtos rajoninių renginių organizavimui</t>
  </si>
  <si>
    <t>Suorganizuotų rajoninių renginių skaičius</t>
  </si>
  <si>
    <t>Lėšos, skirtos mokinių vararos poilsio organizavimui</t>
  </si>
  <si>
    <r>
      <rPr>
        <sz val="10"/>
        <color indexed="8"/>
        <rFont val="Times New Roman"/>
        <family val="1"/>
        <charset val="186"/>
      </rPr>
      <t>2016 m. II-III ket.</t>
    </r>
  </si>
  <si>
    <r>
      <t>I</t>
    </r>
    <r>
      <rPr>
        <sz val="10"/>
        <color indexed="8"/>
        <rFont val="Times New Roman"/>
        <family val="1"/>
        <charset val="186"/>
      </rPr>
      <t>špirktų kelialapių skaičius</t>
    </r>
  </si>
  <si>
    <t>Lėšos, skirtos respublikinės dainų šventės organizavimui</t>
  </si>
  <si>
    <r>
      <rPr>
        <sz val="10"/>
        <color indexed="8"/>
        <rFont val="Times New Roman"/>
        <family val="1"/>
        <charset val="186"/>
      </rPr>
      <t>2016</t>
    </r>
    <r>
      <rPr>
        <sz val="11"/>
        <color indexed="8"/>
        <rFont val="Calibri"/>
        <family val="2"/>
        <charset val="186"/>
      </rPr>
      <t xml:space="preserve"> m.</t>
    </r>
    <r>
      <rPr>
        <sz val="10"/>
        <color indexed="8"/>
        <rFont val="Times New Roman"/>
        <family val="1"/>
        <charset val="186"/>
      </rPr>
      <t xml:space="preserve"> II-III ket.</t>
    </r>
  </si>
  <si>
    <t>Vykstančių į šventę kolektyvų skaičius</t>
  </si>
  <si>
    <t>Lėšos, skirtos švietimo darbuotojų skatinimui</t>
  </si>
  <si>
    <r>
      <t>Su</t>
    </r>
    <r>
      <rPr>
        <sz val="10"/>
        <color indexed="8"/>
        <rFont val="Times New Roman"/>
        <family val="1"/>
        <charset val="186"/>
      </rPr>
      <t>ren</t>
    </r>
    <r>
      <rPr>
        <sz val="10"/>
        <rFont val="Times New Roman"/>
        <family val="1"/>
        <charset val="186"/>
      </rPr>
      <t>gtų išvykų skaičius</t>
    </r>
  </si>
  <si>
    <t>9.</t>
  </si>
  <si>
    <t>Aprūpinti švietimo įstaigas metodine literatūra, mokykline dokumentacija</t>
  </si>
  <si>
    <r>
      <t xml:space="preserve">Švietimo įstaigų aprūpinimas Švietimo ir mokslo ministerijos skiriamais leidiniais </t>
    </r>
    <r>
      <rPr>
        <b/>
        <sz val="10"/>
        <rFont val="Times New Roman"/>
        <family val="1"/>
        <charset val="186"/>
      </rPr>
      <t xml:space="preserve">  </t>
    </r>
  </si>
  <si>
    <t>Gaunamų leidinių skaičius</t>
  </si>
  <si>
    <t>Švietimo įstaigų aprūpinimas reikalinga mokyklinę dokumentacija</t>
  </si>
  <si>
    <t>Mokyklinės dokumentacijos leidinių skaičius</t>
  </si>
  <si>
    <t>10.</t>
  </si>
  <si>
    <t>Biudžetinių įstaigų pajamų programa</t>
  </si>
  <si>
    <t>Švietimo įsaigų surinktos lėšos už teiktas paslaugas</t>
  </si>
  <si>
    <t>Sudarytų sutarčių skaičius</t>
  </si>
  <si>
    <t>Tikslas: Sudaryti sąlygas plėtoti sveiką gyvenimo būdą ir sportą</t>
  </si>
  <si>
    <t>Uždavinys: Skatinti gyventojų saviraišką ir laisvalaikio užimtumą per sportą</t>
  </si>
  <si>
    <t>Priemonės: VŠĮ krepšinio klubo ,,Vytis" finansavimo programa.</t>
  </si>
  <si>
    <t>Lėšos, naudojamos VšĮ krepšinio klubo "Vytis" atstovavimui Nacionalinėje krepšinio lygoje</t>
  </si>
  <si>
    <t xml:space="preserve">Šakių jaunimo kūrybos ir sporto centras </t>
  </si>
  <si>
    <t>Varžybų skaičius</t>
  </si>
  <si>
    <t>Sporto klubų finansavimo programa</t>
  </si>
  <si>
    <t>Vykdomas sporto klubų finansavimo konkursas</t>
  </si>
  <si>
    <t>Pateiktų programų skaičius</t>
  </si>
  <si>
    <t>Sveikatingumo ir sporto renginių programa</t>
  </si>
  <si>
    <t>Lėšos, skirtos sporto renginių finansavimui</t>
  </si>
  <si>
    <t>Renginių skaičius</t>
  </si>
  <si>
    <t>Dalinis sporto rėmimo programos konkursas</t>
  </si>
  <si>
    <t>Programų skaičius</t>
  </si>
  <si>
    <t>Savivaldybės administracijos (04) Regioninės plėtros ir bendruomeninių iniciatyvų programa</t>
  </si>
  <si>
    <t>Tikslas: užtikrinti  švarią ir saugią aplinką.</t>
  </si>
  <si>
    <t>Uždavinys: gerinti vartojamo vandens kokybę.</t>
  </si>
  <si>
    <t>Priemonė: įgyvendinti projektą  „Vandens tiekimo ir nuotekų tvarkymo infrastruktūros plėtra Gelgaudiškyje“</t>
  </si>
  <si>
    <t>Statybos rangos darbai</t>
  </si>
  <si>
    <t>2016 m. I -IV ket.</t>
  </si>
  <si>
    <t xml:space="preserve">UAB "Šakių vandenys" </t>
  </si>
  <si>
    <t>Užbaigtų statybos darbų skaičius</t>
  </si>
  <si>
    <t>Priemonė: įgyvendinti projektą  „Vandens tiekimo ir nuotekų tvarkymo sistemų renovavimas ir plėtra Šakių rajone“</t>
  </si>
  <si>
    <t>Parengti projektą (investicinio projekto, projektinių pasiūlymo, paraiškos parengimas)</t>
  </si>
  <si>
    <t>Parengtų dokumentų skaičius</t>
  </si>
  <si>
    <t>Tinklų TV diagnostika</t>
  </si>
  <si>
    <t>Įvertintų tinklų skaičius</t>
  </si>
  <si>
    <t>km</t>
  </si>
  <si>
    <t>Techninių projektų parengimas</t>
  </si>
  <si>
    <t>UAB "Šakių vandenys" R.Vencas</t>
  </si>
  <si>
    <t>Parengtų projektų skaičius</t>
  </si>
  <si>
    <t>Uždavinys: gerinti vandens telkinių būklę.</t>
  </si>
  <si>
    <t>Priemonė: įgyvendinti projektą „Šakių tvenkinio būklės gerinimas“</t>
  </si>
  <si>
    <t>Priežiūros darbų vykdymas (tvenkinio apsaugos juostų) tvarkymas</t>
  </si>
  <si>
    <t xml:space="preserve">Žemės ūkio skyrius </t>
  </si>
  <si>
    <t xml:space="preserve">Sutvarkytų tvenkinio pakrančių apsaugos juostų plotas </t>
  </si>
  <si>
    <t>ha</t>
  </si>
  <si>
    <t>Vandens tyrimų atlikimų paslauga</t>
  </si>
  <si>
    <t>Vandens tyrimų skaičius</t>
  </si>
  <si>
    <t>Priemonė: įgyvendinti projektą  „Šešupės upės Kudirkos Naumiestyje  būklės gerinimas“</t>
  </si>
  <si>
    <t xml:space="preserve">Sutvarkytų tvenkino pakrančių apsaugos juostų plotas </t>
  </si>
  <si>
    <t>Priemonė: įgyvendinti projektą „Lukšių tvenkinio ant Lenkupio upės būklės gerinimas Šakių rajono savivaldybėje“</t>
  </si>
  <si>
    <t>Tvenkinio vandens būklės gerinimas</t>
  </si>
  <si>
    <t>Tvenkinio įžuvinimui, perkamas žuvies kiekis kilogramais</t>
  </si>
  <si>
    <t>kg.</t>
  </si>
  <si>
    <t xml:space="preserve">Priemonė: įgyvendinti projektą „Gelgaudiškio dvaro sodybos tvenkinių būklės gerinimas“ </t>
  </si>
  <si>
    <t>Priežiūros darbų vykdymas (tvenkinių apsaugos juostų) tvarkymas</t>
  </si>
  <si>
    <t xml:space="preserve">Sutvarkytų tvenkinių pakrančių apsauginių juostų plotas </t>
  </si>
  <si>
    <t>Tvenkinių vandens būklės gerinimas</t>
  </si>
  <si>
    <t>kg</t>
  </si>
  <si>
    <t xml:space="preserve">Uždavinys: plėtoti savivaldybės susisiekimo infrastruktūrą. </t>
  </si>
  <si>
    <t>Priemonė: įgyvendinti projektą "Šakių rajono savivaldybės susisiekimo infrastruktūros modernizavimo IVetapą. Gatvės."</t>
  </si>
  <si>
    <t>Investicinio projekto pirkimas ir parengimas</t>
  </si>
  <si>
    <t>Regioninės plėtros skyrius</t>
  </si>
  <si>
    <t>Parengtų investicinių projektų skaičius</t>
  </si>
  <si>
    <t>8.</t>
  </si>
  <si>
    <t>Priemonė: įgyvendinti projektą "Šakių miesto pėsčiųjų ir dviračių takų rekonstrukciją"</t>
  </si>
  <si>
    <t xml:space="preserve">Uždavinys:  Rengti  bendruosius, detaliuosius ir  specialiuosius planus. </t>
  </si>
  <si>
    <t>Priemonė: atnaujinti Šakių rajono bendrąjį  planą</t>
  </si>
  <si>
    <t>Parengti Šakių rajono teritorijos  bendrojo plano pakeitimo projektą</t>
  </si>
  <si>
    <t>Architektūros ir urbanistikos skyrius</t>
  </si>
  <si>
    <t>Uždavinys: Plėtoti ekologinę energetiką.</t>
  </si>
  <si>
    <t>Priemonė: įgyvendinti  projektą "Įrengti saulės kolektoriaus VšĮ Šakių ligoninės vandens ruošimo sistemose"</t>
  </si>
  <si>
    <t xml:space="preserve"> Įgyvendinti  projektą </t>
  </si>
  <si>
    <t>VšĮ Šakių ligoninė</t>
  </si>
  <si>
    <t>Įgyvendintų projektų skaičius</t>
  </si>
  <si>
    <t>6</t>
  </si>
  <si>
    <t>Uždavinys: Skatinti investicijas į Šakių rajono ekonomiką.</t>
  </si>
  <si>
    <t xml:space="preserve">Priemonė: Suformuoti sklypą pramoninei zonai </t>
  </si>
  <si>
    <t>Nupirkti žemės paėmimo visuomenės poreikiams projektą</t>
  </si>
  <si>
    <t>Paruoštų projektų skaičius</t>
  </si>
  <si>
    <t>Priemonė: bendrafinansuoti vietinių užimtumo iniciatyvų projektus</t>
  </si>
  <si>
    <t>Skatinančių investicijų priemonių skaičius</t>
  </si>
  <si>
    <t>Tikslas: Pagerinti mokymo įstaigų materialinę bazę.</t>
  </si>
  <si>
    <t>Uždavinys: Renovuoti  ir modernizuoti  ugdymo įstaigas.</t>
  </si>
  <si>
    <t>13.</t>
  </si>
  <si>
    <t>Priemonė: Įgyvendinti projektą „Modernių ir saugių erdvių kūrimas Šakių rajono ugdymo įstaigose “</t>
  </si>
  <si>
    <t>Tikslas: Formuoti pilietinę bendruomenę.</t>
  </si>
  <si>
    <t>Uždavinys: Įgyvendinti  bendruomenių iniciatyvas.</t>
  </si>
  <si>
    <t>Priemonė: Mokyti bendruomenių atstovus  rengti projektus</t>
  </si>
  <si>
    <t xml:space="preserve">Organizuoti BC asociacijos renginius </t>
  </si>
  <si>
    <t>Šakių bendruomenių centrų asociacija</t>
  </si>
  <si>
    <t>Priemonė: Remti bendruomenių centrų, asociacijų projektinę veiklą</t>
  </si>
  <si>
    <t>Inicijuoti ir įgyvendinti BC asociacijos projektus institicinė parama</t>
  </si>
  <si>
    <t>Priemonė: vykdyti bendruomenių centrų asociacijos veiklą</t>
  </si>
  <si>
    <t xml:space="preserve">Organizuoti BC asociacijos mokymus, kursus  </t>
  </si>
  <si>
    <t>Mokymų, kursų skaičius</t>
  </si>
  <si>
    <t>18.</t>
  </si>
  <si>
    <t>Priemonė:  įgyvendinti Voniškių kaimo BC  projektą  „Kuriame poilsio zoną Voniškiuose“</t>
  </si>
  <si>
    <t>Įgyvendinti BC projektą</t>
  </si>
  <si>
    <t>Voniškių bendruomenės centras</t>
  </si>
  <si>
    <t>23.</t>
  </si>
  <si>
    <t>Priemonė: įgyvendinti Šakių miesto VVG strategiją</t>
  </si>
  <si>
    <t>Parengti Šakių miesto VVG strategiją</t>
  </si>
  <si>
    <t xml:space="preserve">Šakių miesto VVG </t>
  </si>
  <si>
    <t>Parengtų strategijų skaičius</t>
  </si>
  <si>
    <t>24.</t>
  </si>
  <si>
    <t>Įgyvendinti bendruomenių centrų projektus per  Žemės ūkio ministeriją (ŽŪM)</t>
  </si>
  <si>
    <t xml:space="preserve">Įgyvendinamų projektų skaičius </t>
  </si>
  <si>
    <t>Įgyvendinti bendruomenių centrų projektus per  Socialinės apsaugos ir darbo ministerija  (SADM)</t>
  </si>
  <si>
    <t>25.</t>
  </si>
  <si>
    <t>Priemonė:  įgyvendinti  vietos bendruomenių metų veiksmų planą</t>
  </si>
  <si>
    <t>Suorganizuoti renginius vietos bendruomenių metams</t>
  </si>
  <si>
    <t>Suorganizuotų renginių skaičius</t>
  </si>
  <si>
    <t>1</t>
  </si>
  <si>
    <t>Uždavinys: Plėtoti tarptautinį bendradarbiavimą.</t>
  </si>
  <si>
    <t>Priemonė: finansuoti Šešupės euroregiono Šakių biuro veiklą</t>
  </si>
  <si>
    <t>Priemonės bei kitos paslaugos skirtos biuro išlaikymui</t>
  </si>
  <si>
    <t>Finansuotų organizacijų skaičius</t>
  </si>
  <si>
    <t>Priemonė: įgyvendinti projektą  “Draugystės parkai -3“</t>
  </si>
  <si>
    <t>19.</t>
  </si>
  <si>
    <t>Priemonė: įgyvendinti projektą „Tvari Šešupės euroregiono plėtra pristatant kultūrinį ir gamtinį paveldą (E.Steponaičio gatvė 10)"</t>
  </si>
  <si>
    <t>Tarptautinio Lietuvos - Lenkijos  projekto parengimas</t>
  </si>
  <si>
    <t>Parengtų  projektų skaičius</t>
  </si>
  <si>
    <t>Techninio projekto pirkimas</t>
  </si>
  <si>
    <t>Parengtų tehninių projektų skaičius</t>
  </si>
  <si>
    <t xml:space="preserve">Tikslas: Plėtoti sporto ir socialinių paslaugų infrastruktūrą. </t>
  </si>
  <si>
    <t>Uždavinys: Plėtoti sporto ir aktyvaus laisvalaikio praleidimo infrastruktūrą.</t>
  </si>
  <si>
    <t>Priemonė: įgyvendinti projektą  “Draugystės parkai - 2“</t>
  </si>
  <si>
    <t>Techninio projekto pirkimas ir parengimas</t>
  </si>
  <si>
    <t>Priemonė: įgyvendinti projektą "Šakių miesto daugiafunkcis sveikatinimo, ugdymo ir užimtumo centro kompleksas (pritaikant Varpo mokyklos stadioną)"</t>
  </si>
  <si>
    <t xml:space="preserve">Priemonė: įgyvendinti projektą „Šakių kultūros centro pastato rekonstravimas“ </t>
  </si>
  <si>
    <t xml:space="preserve">Rekonstruoti kultūros centro pastatą </t>
  </si>
  <si>
    <t>Rekontruojamų objektų skaičius</t>
  </si>
  <si>
    <t>Priemonė: Įgyvendinti projektą "Lukšių gyvenamosios vietovės atnaujinimas"</t>
  </si>
  <si>
    <t>Priemonė: įgyvendinti projektą "Gelgaudiškio gyvenamosios vietovės atnaujinimas"</t>
  </si>
  <si>
    <t>Uždavinys: Plėtoti socialinių paslaugų infrastruktūrą.</t>
  </si>
  <si>
    <t>Priemonė: įgyvendinti projektą "Šakių rajono savivaldybės socialinio būsto plėtra"</t>
  </si>
  <si>
    <t>Investicinio projekto parengimas</t>
  </si>
  <si>
    <t>Įvertinti ir įsigyti socialinius būstus</t>
  </si>
  <si>
    <t>Įvertintų ir įsigytų būstų skaičius</t>
  </si>
  <si>
    <t>Priemonė: įgyvendinti projektą  "VšĮ Šakių ligoninės dezinfekcijos sterilizacijos skyrių su įrangos atnaujinimu"</t>
  </si>
  <si>
    <t>Projekto įvertinimas bei planuojamo projekto įgyvendimas</t>
  </si>
  <si>
    <t>VšĮ Šakių ligoninė A. Klimaitis</t>
  </si>
  <si>
    <t>Planuojamo projekto įvertinimas ir  įgyvendimas</t>
  </si>
  <si>
    <t>Priemonė:"Miesto stebėjimo sistemos įrengimas"</t>
  </si>
  <si>
    <t xml:space="preserve">Stebėjimo sistemos įrangos ir darbų pirkimas </t>
  </si>
  <si>
    <t>Rengiamų stebėjimo sistemų skaičius</t>
  </si>
  <si>
    <t>Tikslas: Padidinti savivaldybės valdymo efektyvumą.</t>
  </si>
  <si>
    <t>Uždavinys: užtikrinti Regioninės plėtros programos projektų įgyvendinimą.</t>
  </si>
  <si>
    <t>Priemonė: finansuoti netinkamas Regioninės plėtros programos išlaidas</t>
  </si>
  <si>
    <t>Netinkamų, bet projektų įgyvendinimui būtinų išlaidų finasavimas</t>
  </si>
  <si>
    <t>Vykdomų priemonių netinkamų projektinių išlaidų priemonių skaičius</t>
  </si>
  <si>
    <t>Tikslas: Gerinti kultūros ir turizmo traukos objektų materialinę bazę.</t>
  </si>
  <si>
    <t>Uždavinys: išsaugoti ir pritaikyti viešajam poreikiui kultūros paveldą.</t>
  </si>
  <si>
    <t>Priemonė: įgyvendinti projektą  „Zyplių dvaro sodybos pritaikymas kultūriniam turizmui“</t>
  </si>
  <si>
    <t>Įvesti šviesolaidinį internetą</t>
  </si>
  <si>
    <t xml:space="preserve">Kultūros ir turizmo skyrius </t>
  </si>
  <si>
    <t>Įrengtų  ryšio linijų skaičius</t>
  </si>
  <si>
    <t>Priemonė: įgyvendinti projektą  „Gelgaudiškio dvaro sodybos restauravimas ir kompleksiškas pritaikymas  turizmo reikmėms“</t>
  </si>
  <si>
    <t>Apdrausti projekto  „Gelgaudiškio dvaro sodybos restauravimas ir kompleksiškas pritaikymas  turizmo reikmėms“ investicijas</t>
  </si>
  <si>
    <t>Apdraustų investicijų skaičius</t>
  </si>
  <si>
    <t>Apsaugos paslaugų pirkimas Gelgaudiškio dvaro pagrindiniams rūmams</t>
  </si>
  <si>
    <t>Saugomų pastatų skaičius</t>
  </si>
  <si>
    <t>vnt</t>
  </si>
  <si>
    <t>Priemonė: įgyvendinti projektą  „Mažųjų miestelių turizmo galimybės. Sintautai“.</t>
  </si>
  <si>
    <t>Apdrausti projekto „Mažųjų miestelių turizmo galimybės. Sintautai“ investicijas</t>
  </si>
  <si>
    <t>Apsaugos paslaugų pirkimas Gelgaudiškio dvaro sodybos kompleksui</t>
  </si>
  <si>
    <t>Nupirktų apsaugos paslaugų skaičius</t>
  </si>
  <si>
    <t>Priemonė: įgyvendinti projektą „Mažųjų miestelių diversifikavimo galimybės. Kudirkos Naumiestis.“</t>
  </si>
  <si>
    <t>Apdrausti projekto „Mažųjų miestelių diversifikavimo galimybės. Kudirkos Naumiestis“ investicijas</t>
  </si>
  <si>
    <t>Priemonė: įgyvendinti projektą „Mažųjų miestelių diversifikavimo galimybės. Kiduliai.“</t>
  </si>
  <si>
    <t>Apdrausti projekto „Mažųjų miestelių diversifikavimo galimybės. Kiduliai“ investicijas</t>
  </si>
  <si>
    <t xml:space="preserve">Apsaugos paslaugų pirkimas </t>
  </si>
  <si>
    <t>Priešgaisrinės signalizacijos įrenginių techninio aptarnavimo paslaugų pirkimas</t>
  </si>
  <si>
    <t>Priemonė: įgyvendinti projektą  „Gelgaudiškio dvaro sodybos restauravimas ir kompleksiškas pritaikymas  turizmo reikmėms“ II etapas.</t>
  </si>
  <si>
    <t>Apdrausti projekto„Gelgaudiškio dvaro sodybos restauravimas ir kompleksiškas pritaikymas  turizmo reikmėms“ II etapo investicijas</t>
  </si>
  <si>
    <t>Apsaugos paslaugų pirkimas Gelgaudiškio dvaro sodybos pastatams (oranžerija, kumetynas, karlijonas)</t>
  </si>
  <si>
    <t>11.</t>
  </si>
  <si>
    <t xml:space="preserve">Priemonė: Atlikti Gelgaudiškio dvaro rūmų pastato polichrominius tyrimus </t>
  </si>
  <si>
    <t>Atlikti polichrominius tyrimus Gelgaudiškio dvaro rūmų pastate</t>
  </si>
  <si>
    <t>Atliktų tyrimų skaičius</t>
  </si>
  <si>
    <t>12.</t>
  </si>
  <si>
    <t>Priemonė: „Gelgaudiškio dvaro sodybos  koncesijos teisinės paslaugos“</t>
  </si>
  <si>
    <t>Nupirkti Gelgaudiškio dvaro sodybos  koncesijos tolesnio įgyvendinimo teisines paslaugas</t>
  </si>
  <si>
    <t>Teisinių paslaugų skaičius</t>
  </si>
  <si>
    <t>Priemonė: įgyvendinti projektą  "Gelgaudiškio dvaro sodybos (u.k.1013) rūmų (586), Šakių r. sav., Gelgaudiškio sen., Gelgaudiškio m., Parko g.5, tvarkybos darbai: atkūrimas, pritaikymas"</t>
  </si>
  <si>
    <t>Vykdyti tvarkybos darbus Gelgaudiškio  dvaro rūmuose</t>
  </si>
  <si>
    <t>Vykdomų tvarkybos darbų projektų skaičius</t>
  </si>
  <si>
    <t>14.</t>
  </si>
  <si>
    <t xml:space="preserve">Priemonė: įgyvendinti projektą „Panemunių parkų ekologinio (pažintinio) turizmo ir viešojo aktyvaus poilsio infrastruktūros tvari plėtra“ </t>
  </si>
  <si>
    <t>Ekonominio projekto tyrimo parengimas</t>
  </si>
  <si>
    <t>Parengtų tyrimo projektų skaičius</t>
  </si>
  <si>
    <t>21.</t>
  </si>
  <si>
    <t>Priemonė: įgyvendinti projektą  "Zyplių dvaro pirmojo svirno pastato restauravimas ir pritaikymas turizmui ir kultūrinei veiklai"</t>
  </si>
  <si>
    <t>22.</t>
  </si>
  <si>
    <t>Priemonė: įgyvendinti projektą  "Gelgaudiškio dvaro parko sutvarkymas"</t>
  </si>
  <si>
    <t>Priemonė: įgyvendinti projektą „Prioritetinių turizmo plėtros regionų e-rinkodara. Nemuno kelias"</t>
  </si>
  <si>
    <t>Vykdyti rinkodaros projektą</t>
  </si>
  <si>
    <t>Regioninės plėtros skyrius, Turizmo informacijos centras</t>
  </si>
  <si>
    <t>Vykdomų projektų skaičius</t>
  </si>
  <si>
    <t xml:space="preserve">Priemonė: įgyvendinti projektą „Lukšių kultūros centro remontas“ </t>
  </si>
  <si>
    <t>Parengtų techninio projektų skaičius</t>
  </si>
  <si>
    <t>Pastato remonto darbai</t>
  </si>
  <si>
    <t xml:space="preserve">Suremontuotų objektų skaičius </t>
  </si>
  <si>
    <t>Tikslas: pagerinti dirvožemio kokybę.</t>
  </si>
  <si>
    <t>Uždavinys: užtikrinti efektyvų melioracijos statinių funkcionavimą.</t>
  </si>
  <si>
    <t>Priemonė: įgyvendinti projektą "Šakių rajono savivaldybės Giedručių, Šakių, Girėnų ir Lukšių kadastro vietovėse esančių melioracijos statinių remontas ir rekonstrukcija"</t>
  </si>
  <si>
    <t>Paraiškos parengimas</t>
  </si>
  <si>
    <t>Žemės ūkio skyrius</t>
  </si>
  <si>
    <t>Pateiktų paraiškų skaičius</t>
  </si>
  <si>
    <t>Dokumentų melioracijos statinių atrankos išvadai gauti parengimas</t>
  </si>
  <si>
    <t xml:space="preserve">Pateiktų išvadų skaičius </t>
  </si>
  <si>
    <t>Projekto įvertinimas pagal Bendros vandens politikos direktyvos 2000/20/EB straipsnį</t>
  </si>
  <si>
    <t>Techninio darbo projekto ekspertizė</t>
  </si>
  <si>
    <t>Tyrinėjimų atlikimas ir melioracijos statinių statybos techninio darbo projekto parengimas</t>
  </si>
  <si>
    <t>Techninių projektų skaičius</t>
  </si>
  <si>
    <t>Projekto viešinimas</t>
  </si>
  <si>
    <t>Straipsnių spaudoje skaičius</t>
  </si>
  <si>
    <t xml:space="preserve">Nekilnojamojo turto statybos ir rekonstrukcijos, sausinimo sistemų ir hidrotechninių statinių rekonstrukcijos išlaidos.  </t>
  </si>
  <si>
    <t>Atliktų liepto remonto darbų, skaičius</t>
  </si>
  <si>
    <t>Techninė priežiūra</t>
  </si>
  <si>
    <t>Atliktų techninės priežiūros Liepto remonto darbų skaičius</t>
  </si>
  <si>
    <t>Viešinimas</t>
  </si>
  <si>
    <t xml:space="preserve">Straipsniai spaudoje </t>
  </si>
  <si>
    <t>Atliktų liepto remonto darbų skaičius</t>
  </si>
  <si>
    <t>Tikslas: Įgyvendinti Šakių krašto  vietos plėtros strategiją.</t>
  </si>
  <si>
    <t>Uždavinys: organizuoti bendruomeninę gyvenseną ir formuoti bendradarbiavimo pagrindus.</t>
  </si>
  <si>
    <t>Priemonė: finansuoti Šakių krašto VVG administravimo veiklą</t>
  </si>
  <si>
    <t>Šakių krašto VVG administravimo veikla</t>
  </si>
  <si>
    <t>Šakių krašto vietos veiklos grupė</t>
  </si>
  <si>
    <t xml:space="preserve">Administravimo veiklų skaičius </t>
  </si>
  <si>
    <t>27.</t>
  </si>
  <si>
    <t>Priemonė: Lietuvos kaimo plėtros 2014–2020 m. programos priemonės „LEADER“ veiklos srities „Parengiamoji parama“ įgyvendinimas.</t>
  </si>
  <si>
    <t>Parengti Šakių krašto vietos veiklos grupės programą</t>
  </si>
  <si>
    <t>Parengtų programų skaičius</t>
  </si>
  <si>
    <t>Uždavinys: Plėtoti vietos ekonomiką ir aplinkosaugos gerinimą.</t>
  </si>
  <si>
    <t xml:space="preserve">Priemonė: Vietos ištekliais pagrįstų produktų vertės didinimas ir maisto tiekimo grandinių plėtojimas  </t>
  </si>
  <si>
    <t xml:space="preserve">Pradėti įgyvendinti projektų Priemonės "Vietos ištekliais pagrįstų produktų vertės didinimo ir maisto tiekimo grandinių plėtojimo" </t>
  </si>
  <si>
    <t>Pradėtų įgyvendintų projektų skaičius</t>
  </si>
  <si>
    <t>Priemonė: Aplinkos priežiūros paslaugų ir atsinaujinančių energijos išteklių gamyba</t>
  </si>
  <si>
    <t>Pradėti įgyvendinti projektus Priemonės "Aplinkos priežiūros paslaugų ir atsinaujinančių energijos išteklių gamybos"</t>
  </si>
  <si>
    <t>Priemonė: Skatinti jaunimo organizacijų, neformalių jaunimo grupių ir organizacijų dirbančių su jaunimu patirties mainų, mokymų, seminarų organizavimą ir kitas iniciatyvas</t>
  </si>
  <si>
    <t>Parengti ir įgyvendinti projektai</t>
  </si>
  <si>
    <t xml:space="preserve">Šakių rajono savivaldybės administracijos vyriausioji specialistė (jaunimo reikalų koordinatorė) D.Jurgutienė
</t>
  </si>
  <si>
    <t>Parengtų ir įgyvendintų projektų skaičius</t>
  </si>
  <si>
    <t>Priemonė: Viešinti ir populiarinti sėkmingai veikiančias jaunimo organizacijas, jų tikslus, motyvuoti jaunimą dalyvauti jaunimo veikloje, skirti bendrafinansavimą nacionaliniams ir tarptautiniams projektams</t>
  </si>
  <si>
    <t>Suorganizuoti renginiai</t>
  </si>
  <si>
    <t xml:space="preserve">Šakių rajono savivaldybės administracijos vyriausioji specialistė (aunimo reikalų koordinatorė) D.Jurgutienė
</t>
  </si>
  <si>
    <t>Priemonė: Remti gabius jaunuolius, neturinčius galimybių studijuoti dėl materialinių sunkumų</t>
  </si>
  <si>
    <t>Skirti stipendijas</t>
  </si>
  <si>
    <t>Skirtų stipendijų skaičius</t>
  </si>
  <si>
    <t>Savivaldybės administracijos (01) Mokymosi visą gyvenimą ir sporto programa</t>
  </si>
  <si>
    <t>(04) Regioninės plėtros ir bendruomeninių iniciatyvų iš viso programai:</t>
  </si>
  <si>
    <t>Savivaldybės administracijos (05) Jaunimo ir nevyriausybinių organizacijų programa</t>
  </si>
  <si>
    <t xml:space="preserve"> Restauruoti  ir konservuoti  Zanavykų  muziejaus eksponatus</t>
  </si>
  <si>
    <t>Muziejaus eksponatų restauravimas</t>
  </si>
  <si>
    <t>Zanavykų muziejus</t>
  </si>
  <si>
    <t>Restautruotų  eksponatų skaičius</t>
  </si>
  <si>
    <t>Muziejaus eksponatų konservavimas</t>
  </si>
  <si>
    <t>Konservuotų eksponatų skaičius</t>
  </si>
  <si>
    <t>Organizuoti ir dalyvauti tarptautiniuose, respublikiniuose, regionų seminaruose, festivaliuose, konkursuose, šventėse (šokių, armonikierių, kapelų, vaikų ir moksleivių – liaudies kūrybos atlikėjų, tautodailininkų; reginiai Lenkijoje, Kaliningrado sr. ir kt. šalyse)</t>
  </si>
  <si>
    <t>Organizuoti ir dalyvauti renginiuose</t>
  </si>
  <si>
    <t>Kultūros ir turizmo skyrius</t>
  </si>
  <si>
    <t>Organizuotų  ir sudalyvautų renginių skaičius</t>
  </si>
  <si>
    <t>Įsigyti  tautinių kostiumų,  liaudies muzikos instrumentus</t>
  </si>
  <si>
    <t>Įsigyti tautinių kostiumų</t>
  </si>
  <si>
    <t>Įsigytų tautinių kostiumų skaičius</t>
  </si>
  <si>
    <t>Parengti  subjektų tradicinės kultūros vertybių registro bylas</t>
  </si>
  <si>
    <t>Parengti tradicinės kultūros vertybių bylas</t>
  </si>
  <si>
    <t>Parengtų bylų skaičius</t>
  </si>
  <si>
    <t xml:space="preserve">Organizuoti kalendorines šventes, tautodailės parodas ir kitus renginius  </t>
  </si>
  <si>
    <t>Organizuoti  kalendorines šventes, parodas ir kt. renginius</t>
  </si>
  <si>
    <t>Suorganizuotų kalendorinių švenčių, parodų, renginių skaičius</t>
  </si>
  <si>
    <t xml:space="preserve">Kasmet organizuoti po 1 ekspediciją </t>
  </si>
  <si>
    <t>Organizuoti ekspediciją</t>
  </si>
  <si>
    <t>Suorganizuota ekspedicija</t>
  </si>
  <si>
    <t>Modernizuoti ir įrengti ekspozicijas</t>
  </si>
  <si>
    <t>Modernizuotų ir įrengtų ekspozicijų skaičius</t>
  </si>
  <si>
    <t>Išsaugoti ir pritaikyti viešąjam poreikiui kultūros paveldą</t>
  </si>
  <si>
    <t>II etapo amatininkų namo  avarinės būklės likvidavimo darbai</t>
  </si>
  <si>
    <t>SB, KT</t>
  </si>
  <si>
    <t>Atliktų avarinės būklės likvidavimo darbų skaičius</t>
  </si>
  <si>
    <t xml:space="preserve"> Atlikti piliakalnių priežiūros ir laiptelių bei informacinių ženklų atnaujinimo  darbus</t>
  </si>
  <si>
    <t>Atlikti priežiūros darbus paveldo objektams</t>
  </si>
  <si>
    <t>Paveldo objektai, kuriems atlikti priežiūros darbai, skaičius</t>
  </si>
  <si>
    <t>Lietuvos valstybės atkūrimo  100-mečio  programa</t>
  </si>
  <si>
    <t>Įgyvendintų programų skaičius</t>
  </si>
  <si>
    <t xml:space="preserve"> Klasikinės muzikos festivalis ,, Beatričės vasaros“</t>
  </si>
  <si>
    <t>Festivalio viešinimas</t>
  </si>
  <si>
    <t>2016 m. I-III ket.</t>
  </si>
  <si>
    <t>Viešinimo priemonių skaičius</t>
  </si>
  <si>
    <t>Koncertai</t>
  </si>
  <si>
    <t xml:space="preserve"> Suorganizuotų koncertų skaičius</t>
  </si>
  <si>
    <t>3</t>
  </si>
  <si>
    <t>Remti naujų kolektyvų, palaikančių dainų švenčių kūrimąsi (apmokant autorines sutartis kolektyvų vadovams)</t>
  </si>
  <si>
    <t>Šakių orkestro vadovo sutartis</t>
  </si>
  <si>
    <t>Pasirašytų sutarčių skaičius</t>
  </si>
  <si>
    <t>Šakių choro vadovo sutartis</t>
  </si>
  <si>
    <t>4</t>
  </si>
  <si>
    <t>Dalyvauti žandriniuose respublikiniuose konkursuose, tarptautiniuose, respublikiniuose festivaliuose ir renginiuose, suteikiant transportą</t>
  </si>
  <si>
    <t xml:space="preserve"> Transporto  paslaugos</t>
  </si>
  <si>
    <t>Renginių, kuriuose sudalyvauta, skaičius</t>
  </si>
  <si>
    <t>5</t>
  </si>
  <si>
    <t>Organizuoti  tradicinius  renginius ir šventes</t>
  </si>
  <si>
    <t>Organizavimo išlaidos</t>
  </si>
  <si>
    <t>Paremtų vertinigiausių leidinių, reprezentuojančių krašto autorių kūrybą ir patį kraštą</t>
  </si>
  <si>
    <t xml:space="preserve"> Leidybos paslaugos </t>
  </si>
  <si>
    <t>Finanasuotų leidinių skaičius</t>
  </si>
  <si>
    <t>7</t>
  </si>
  <si>
    <t>Vykdyti kultūrinę veiklą  seniūnijose</t>
  </si>
  <si>
    <t>Įstaigų veiklos išlaidos</t>
  </si>
  <si>
    <t>Veikiančių įstaigų skaičius</t>
  </si>
  <si>
    <t>8</t>
  </si>
  <si>
    <t>Skatinti juridinių kultūros įstaigų veiklą</t>
  </si>
  <si>
    <t>Juridinių įstaigų skaičius</t>
  </si>
  <si>
    <t>9</t>
  </si>
  <si>
    <t>Kasmetinė kultūros darbuotojų premija</t>
  </si>
  <si>
    <t>Kasmetinės darbuotojų premijos</t>
  </si>
  <si>
    <t>Paskirtų darbuotojų premijų skaičius</t>
  </si>
  <si>
    <t xml:space="preserve"> Koncertinių rūbų ir muzikos instrumentų įsigijimas</t>
  </si>
  <si>
    <t>Koncertinių rūbų pirkimas</t>
  </si>
  <si>
    <t>Koncertinių rūbų komplektų skaičius</t>
  </si>
  <si>
    <t>Įgyvendinti projektą ,, Bendradarbiavimo tiltai”</t>
  </si>
  <si>
    <t>Projektinės dokumentacijos rengimas</t>
  </si>
  <si>
    <t>Parengtų dokumentacijų skaičius</t>
  </si>
  <si>
    <t>Tikslas: Sukurti efektyviai veikiančią savivaldybės funkcijų vykdymo strategiją.</t>
  </si>
  <si>
    <t>Uždavinys: užtikrinti efektyvų savivaldybės funkcijų vykdymą.</t>
  </si>
  <si>
    <t>Priemonė: užtikrinti savivaldybės tarybos darbo funkcionalumą</t>
  </si>
  <si>
    <t>Priemonės skirtos tarybos narių  kokybiško darbo užtikrinimui (Darbo užmokestis, išmokos, kvalifikacijos kėlimas, komandiruotės)</t>
  </si>
  <si>
    <t>Tarybos sekretorius, Bendrasis skyrius, Centralizuotos buhalterijos skyrius</t>
  </si>
  <si>
    <t>Tarybos narių, kėlusių kvalifikaciją skaičius</t>
  </si>
  <si>
    <t>Priemonė: užtikrinti kontrolės ir audito tarnybos darbo funkcionalumą</t>
  </si>
  <si>
    <t>Priemonės skirtos kontrolės ir audito tarnybos darbuotojų  kokybiško darbo užtikrinimui (Darbo užmokestis, darbo priemonės, kvalifikacijos kėlimas, komandiruotės)</t>
  </si>
  <si>
    <t>Kontrolės ir audito tarnyba, Bendrasis skyrius, Centralizuotos buhalterijos skyrius</t>
  </si>
  <si>
    <t>Kontrolės ir audito tarnybos darbuotojų, kėlusių kvalifikaciją skaičius</t>
  </si>
  <si>
    <t>Priemonė: užtikrinti savivaldybės administracijos darbo funkcionalumą</t>
  </si>
  <si>
    <t>Priemonės skirtos savivaldybės administracijos darbuotojų, kurių išlaikymo išlaidos apskaitomos pagal patvirtintas bendrų valstybės paslaugų valstybės funkcijas,  kokybiško darbo užtikrinimui (Darbo užmokestis, darbo priemonės, kvalifikacijos kėlimas, komandiruotės, administracijos darbuotojų funkcijų atlikimui būtinų paslaugų įsigijimas )</t>
  </si>
  <si>
    <t>Bendrasis skyrius, Centralizuotos buhalterijos skyrius</t>
  </si>
  <si>
    <t>Administracijos darbuotojų, kėlusių kvalifikaciją skaičius</t>
  </si>
  <si>
    <t>Specialistai, atliekantys civilinės saugos,darbų saugos, karo prievolės ir administravimo funkcijas, Bendrasis skyrius, Centralizuotos buhalterijos skyrius</t>
  </si>
  <si>
    <t>Darbuotojų skaičius</t>
  </si>
  <si>
    <t>Priemonės skirtos savivaldybės administracijos darbuotojų, kurių išlaikymo išlaidos apskaitomos pagal patvirtintas poilsio, kultūros ir religijos valstybės funkcijas,  kokybiško darbo užtikrinimui (Darbo užmokestis, darbo priemonės, kvalifikacijos kėlimas, komandiruotės, administracijos darbuotojų funkcijų atlikimui būtinų paslaugų įsigijimas )</t>
  </si>
  <si>
    <t>Kultūros skyrius, Bendrasis skyrius, Centralizuotos buhalterijos skyrius</t>
  </si>
  <si>
    <t>Priemonės skirtos savivaldybės administracijos darbuotojų, kurių išlaikymo išlaidos apskaitomos pagal patvirtintas švietimo valstybės funkcijas,  kokybiško darbo užtikrinimui (Darbo užmokestis, darbo priemonės, kvalifikacijos kėlimas, komandiruotės, administracijos darbuotojų funkcijų atlikimui būtinų paslaugų įsigijimas )</t>
  </si>
  <si>
    <t>Švietimo skyrius, Bendrasis skyrius Centralizuotos buhalterijos skyrius</t>
  </si>
  <si>
    <t>Socialinės paramos skyrius, Bendrasis skyrius, Centralizuotos buhalterijos skyrius</t>
  </si>
  <si>
    <t>Priemonės skirtos traktorių savaeigių ir žemės ūkio mašinų ir jų priekabų registracijai</t>
  </si>
  <si>
    <t>Prašymų skaičius</t>
  </si>
  <si>
    <t>Priemonės skirtos savivaldybės administracijos pajamų uždirbimui (patalpų nuoma, turto pardavimas ir kt.)</t>
  </si>
  <si>
    <t>Bendrasis, Biudžeto ir turto, Centralizuotos buhalterijos skyriai</t>
  </si>
  <si>
    <t>Pajamų plano įvykdymas</t>
  </si>
  <si>
    <t>proc.</t>
  </si>
  <si>
    <t>Priemonė: užtikrinti savivaldybės administracijos struktūrinių teritorinių padalinių darbo funkcionalumą</t>
  </si>
  <si>
    <t>Priemonės skirtos savivaldybės administracijos padalinių - seniūnijų darbutojų, kurių išlaikymo išlaidos apskaitomos pagal patvirtintas bendrų valstybės paslaugų valstybės funkcijas,  kokybiško darbo užtikrinimui (darbo priemonės, kvalifikacijos kėlimas, komandiruotės, administracijos darbuotojų funkcijų atlikimui būtinų paslaugų įsigijimas)</t>
  </si>
  <si>
    <t>Seniūnai</t>
  </si>
  <si>
    <t>Seniūnijos darbuotojų kvalifikacijos kėlimas</t>
  </si>
  <si>
    <t>Priemonės skirtos savivaldybės administracijos padalinių - seniūnijų pajamų uždirbimui (patalpų nuoma, turto pardavimas ir kt.)</t>
  </si>
  <si>
    <t>Uždavinys: užtikrinti efektyvų valstybinių (perduotų savivaldybėms funkcijų vykdymą).</t>
  </si>
  <si>
    <t>Priemonė: vykdyti valstybines (perduotas savivaldybėsms) funkcijas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</si>
  <si>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gyventojų registro tvarkymas ir duomenų valstybės registrui teikimas, civilinės būklės aktų registravimas, valstybinės kalbos vartojimo ir taisyklingumo kontrolė, archyvinių dokumentų tvarkymas, pirminė teisinė pagalba, gyvenamosios vietos deklaravimas, duomenų teikimas valstybės suteiktos pagalbos registrui</t>
  </si>
  <si>
    <t>Civilinės metrikacijos, Bendrasis, Centralizuotos buhalterijos skyriai</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</si>
  <si>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civilinės saugos organizavimas, karo prievolės ir mobilizacijos administravimas</t>
  </si>
  <si>
    <t>Specialistai, atliekantys civilinės saugos, karo prievolės funcijas, Bendrasis, Centralizuotos buhalterijos skyrius</t>
  </si>
  <si>
    <t xml:space="preserve">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žemės ūkio valstybės (deleguotą savivaldybėms) funkciją </t>
  </si>
  <si>
    <t>Žemės ūkio skyrius, Bendrasis skyrius, Centralizuotos buhalterijos skyrius</t>
  </si>
  <si>
    <t>Priemonės skirtos valstybės (perduotoms savivaldybėms) funkcijoms atlikti. Kokybiško darbo užtikrinimas (Darbo užmokestis, darbo priemonės, kvalifikacijos kėlimas, komandiruotės, administracijos darbuotojų funkcijų atlikimui būtinų paslaugų įsigijimas ) savivaldybės administracijos darbuotojų, atliekančių šias valstybės (deleguotas savivaldybėms) funkcijas: socialinių paslaugų, socialinių išmokų ir kompensacijų skaičiavimo ir mokėjimo, būsto nuomos ar išperkamosios būsto nuomos mokesčio dalies kompensavimo, vaikų teisių apsaugos, jaunimo teisių apsaugos</t>
  </si>
  <si>
    <t>Socialinės apsaugos, Vaiko teisių apsaugos, Bendrasis, Centralizuotos buhalterijos skyriai, specialistas, vykdantis jaunimo teisių apsaugos funkciją</t>
  </si>
  <si>
    <t>Priemonė: Organizuoti keleivių vežimą vietiniais maršrutais</t>
  </si>
  <si>
    <t>Priemonės skirtos kompensuoti nuostolius, patirtus vykdant keleivinio kelių transporto viešųjų paslaugų įsipareigjimus, vykdyti pavėžėjimo kontrolės funkciją</t>
  </si>
  <si>
    <t>Biudžeto ir turto, Ūkio skyriai</t>
  </si>
  <si>
    <t>Keleivių vežimo vietinio (priemiestinio) reguliaraus susisiekimo autobusais savikaina</t>
  </si>
  <si>
    <t>Eur/km</t>
  </si>
  <si>
    <t>Uždavinys: Formuoti savivaldybės veiklos įvaizdį.</t>
  </si>
  <si>
    <t>Priemonė: Organizuoti reprezentacijas ir dalyvauti švenčių ir renginių organizavime</t>
  </si>
  <si>
    <t>Priemonės skirtos savivaldybės reprezentacijai, švenčių ir renginių organizavimui</t>
  </si>
  <si>
    <t>Bendrasis, Centralizuotos buhalterijos skyriai</t>
  </si>
  <si>
    <t>Reprezentacinių renginių skaičius</t>
  </si>
  <si>
    <t>Uždavinys: Nenumatytų reikmių finansavimas.</t>
  </si>
  <si>
    <t>Priemonė: Ekstremalių situacijų padarinių likvidavimas</t>
  </si>
  <si>
    <t xml:space="preserve">Priemonės, skirtos ekstremalių situacijų likvidavimui ( padėtis, kuri atsiranda dėl gamtinio, techninio, ekologinio ar socialinio pobūdžio priežasčių ar karo veiksmų ir sąlygoja staigų bei didelį pavojų žmonių gyvybei ar sveikatai, turtui, gamtai arba žmonių žūtį, sužalojimą ar turtinius nuostolius)
</t>
  </si>
  <si>
    <t>Specialistas, vykdantis civilinės saugos funkciją</t>
  </si>
  <si>
    <t>Tikslas: Užtikrinti efektyvų savivaldybės turto valdymą ir disponavimą juo.</t>
  </si>
  <si>
    <t>Uždavinys: Dengti su savivaldybės turto disponavimu ir įteisinimu susijusias išlaidas.</t>
  </si>
  <si>
    <t>Priemonė: Organizuoti savivaldybės nekilnojamojo turto įteisinimą, kadastrinių matavimų ir detaliųjų planų rengimą, nekilnojamojo turto vertinimą, užtikrinti žemėtvarkos projektų rengimo ir įgyvendinimo darbų apmokėjimą.</t>
  </si>
  <si>
    <t>Priemonės, skirtos organizuoti savivaldybės nekilnojamojo turto įteisinimą, kadastrinių matavimų ir detaliųjų planų rengimą, nekilnojamojo turto vertinimą, užtikrinti žemėtvarkos projektų rengimo ir įgyvendinimo darbus.</t>
  </si>
  <si>
    <t>Biudžeto ir turto skyrius</t>
  </si>
  <si>
    <t>Užsakymų skaičius</t>
  </si>
  <si>
    <t>Tikslas: Valdyti prisiimtus finansinius įsipareigojimus.</t>
  </si>
  <si>
    <t>Uždavinys: Užtikrinti finansinių įsipareigojimų vykdymą.</t>
  </si>
  <si>
    <t>Priemonė: Grąžinti paskolas</t>
  </si>
  <si>
    <t>Priemonė: Mokėti palūkanas</t>
  </si>
  <si>
    <t>Priemonė skirta savalaikiam paskolų palūkanų padengimui</t>
  </si>
  <si>
    <t>Finansinių įsipareigojimų vykdymas (paskolų palūkanų mokėjimas pagal grafiką)</t>
  </si>
  <si>
    <t>Savivaldybės administracijos (07) Savivaldybės pagrindinių funkcijų programa</t>
  </si>
  <si>
    <t xml:space="preserve"> (07) Savivaldybės pagrindinių funkcijų programai  iš viso programai:</t>
  </si>
  <si>
    <t>Savivaldybės administracijos (08) Darbo rinkos politikos rengimo ir įgyvendinimo programa</t>
  </si>
  <si>
    <t>Tikslas: Sudaryti galimybes bedarbiams įsidarbinti.</t>
  </si>
  <si>
    <t>Uždavinys: Įdarbinti ieškančius darbo asmenis.</t>
  </si>
  <si>
    <t>Priemonė: organizuoti viešuosius darbus</t>
  </si>
  <si>
    <t>Laikinai įdarbinti asmenis viešiesiems darbams atlikti</t>
  </si>
  <si>
    <t>2016 m. I-IV ketv.</t>
  </si>
  <si>
    <t xml:space="preserve">Administracijos direktoriaus 2016 -02-22  įsakymu Nr.AT-121 patvirtinti atrinkti darbdaviai: seniūnijos, švietimo, kultūros ir kitos įstaigos, bendrovės. </t>
  </si>
  <si>
    <t>Laikinai įdarbintų asmenų skaičius</t>
  </si>
  <si>
    <t>(08) Darbo rinkos politikos rengimo ir įgyvendinimo iš viso programai:</t>
  </si>
  <si>
    <t>Savivaldybės administracijos (09) Verslo plėtros programa</t>
  </si>
  <si>
    <t xml:space="preserve"> Tikslas: Skatinti gyventojų verslumą.</t>
  </si>
  <si>
    <t xml:space="preserve">Uždavinys: Skatinti jaunimo verslumą. </t>
  </si>
  <si>
    <t xml:space="preserve"> Organizuoti verslumo skatinimo renginius jaunimui: paskaitas, informacinius renginius, praktinius užsiėmimus, konkursus, Money Gyme, MMB ir kitas veiklas </t>
  </si>
  <si>
    <t>Organizuoti verslumo idėjų sklaidos paskatas, informacinius renginius vyresniųjų klasių mokiniams</t>
  </si>
  <si>
    <t>Šakių VIC</t>
  </si>
  <si>
    <t xml:space="preserve">Renginių skaičius </t>
  </si>
  <si>
    <t>2</t>
  </si>
  <si>
    <t>Mokyklų karjeros dienose pristatyti rajono verslą, skatinant mokinius pasirinkti rajono verslui reikalingas profesijas</t>
  </si>
  <si>
    <t>2016 m. I-II ketv.</t>
  </si>
  <si>
    <t>Pristatymų, pranešimų skaičius</t>
  </si>
  <si>
    <t>Organizuoti verslumo dieną- konkursą rajono mokyklų mokiniams</t>
  </si>
  <si>
    <t>2016 m. IV ketv.</t>
  </si>
  <si>
    <t>Organizuoti jaunimo verslumo konkursus verslo idėjoms finansuoti</t>
  </si>
  <si>
    <t>Skelbti  du paraiškų rinkimus paramai iš SVVPF gauti, skatinant jaunimą kurti ir įgyvendinti veslo idėjas, atitinkančias Fondo nuostatų reikalavimus.</t>
  </si>
  <si>
    <t>2016 m. II, IV ketv.</t>
  </si>
  <si>
    <t>Šakių VIC, VPT</t>
  </si>
  <si>
    <t>Finansuojamų paraiškų skaičius</t>
  </si>
  <si>
    <t xml:space="preserve">Uždavinys: Informuoti, konsultuoti gyventojus verslo ir turizmo plėtros klausimais </t>
  </si>
  <si>
    <t>Konsultuoti viešųjų paslaugų verslui ir kaimo plėtrai klausimais, organizuojant  informacinius renginius</t>
  </si>
  <si>
    <t>Suorganizuoti informacinius renginius, supažindinant su ES projektų ir kitų verslo plėtros priemonių galimybėmis</t>
  </si>
  <si>
    <t>Teikti informaciją verslui elektroniniais kanalais</t>
  </si>
  <si>
    <t>Atnaujintos informacijos pranešimų skaičius</t>
  </si>
  <si>
    <t xml:space="preserve">Formuoti verslumo aplinką organizuojant Verslininko dieną, konkursą „Sukurta Šakiuose“ ir kt. </t>
  </si>
  <si>
    <t>Organizuoti mugę „Žemei bundant“</t>
  </si>
  <si>
    <t>2016 m. II ketv.</t>
  </si>
  <si>
    <t xml:space="preserve">Organizuoti konkursą „Sukurta Šakiuose“, teikiant nominacijas, įvertinančias vietinius gamintojus, paslaugų teikėjus </t>
  </si>
  <si>
    <t>Organizuoti Verslininko dienos šventę- konferenciją</t>
  </si>
  <si>
    <t>Uždavinys: Skatinti verslo plėtrą.</t>
  </si>
  <si>
    <t>Skatinti naujų verslo įmonių augimą ir plėtrą, konsultuojant finansinių šaltinių paieškos, finansų tvarkymo ir kt. klausimais</t>
  </si>
  <si>
    <t xml:space="preserve">Teikti konsultacijų verslo pradžios klausimais paslaugas </t>
  </si>
  <si>
    <t>SB,ES,KT</t>
  </si>
  <si>
    <t xml:space="preserve">Konsultacijų kiekis </t>
  </si>
  <si>
    <t>val.</t>
  </si>
  <si>
    <t xml:space="preserve">Teikti konsultacijų verslo plėtros klausimais paslaugas </t>
  </si>
  <si>
    <t>Konsultacijų kiekis</t>
  </si>
  <si>
    <t>Skatinti naujų darbo vietų kūrimą ir išsaugojimą, iš dalies kompensuojant jų įkūrimo išlaidas, įrangos įsigijimą</t>
  </si>
  <si>
    <t>Skelbti  du paraiškų rinkimus paramai iš SVVPF gauti, skatinant verslo subjektus, atitinkančius Fondo nuostatų reikalavimus, kurti darbo vietas, kompensuojant dalį įmonių įregistravimo išlaidų.</t>
  </si>
  <si>
    <t>Skelbti  du paraiškų rinkimus paramai iš SVVPF gauti, skatinant verslo subjektus, atitinkančius Fondo nuostatų reikalavimus, kurti darbo vietas, kompensuojant dalį įrangos įsigijimo išlaidų.</t>
  </si>
  <si>
    <t>Skatinti dalyvavimą šalies ir tarptautinėse parodose, iš dalies kompensuojant parodos išlaidas</t>
  </si>
  <si>
    <t xml:space="preserve">Skelbti  du paraiškų rinkimus paramai iš SVVPF gauti, skatinant verslo plėtrą, finansuojant dalyvavimą parodose. </t>
  </si>
  <si>
    <t>Finansuojamos paraiškos</t>
  </si>
  <si>
    <t>Skatinti verslo plėtrą iš dalies finansuojant verslo planų, paraiškų, techninių projektų rengimą, buhalterinės apskaitos tvarkymo paslaugų pirkimą</t>
  </si>
  <si>
    <t>Pateikti SVVPF nuostatų pakeitimų projektą, numatant buhalterinės apskaitos paslaugų įsigijimo kompensavimą.</t>
  </si>
  <si>
    <t>2016 m. III ketv.</t>
  </si>
  <si>
    <t>Parengtų nuostatų pakeitimo projektų skaičius</t>
  </si>
  <si>
    <t xml:space="preserve">Skelbti  du paraiškų rinkimus paramai iš SVVPF gauti, skatinant verslo plėtrą projektų pagalba ir kt. priemonėmis. </t>
  </si>
  <si>
    <t>Organizuoti reguliarius susitikimus su vietos valdžios atstovais</t>
  </si>
  <si>
    <t>Suorganizuoti 2 Šakių  verslo klubo, Kauno PPAR Šakių atstovybės ir neasocijuotų verslininkų susitikimus su valdžios atstovais</t>
  </si>
  <si>
    <t>Investicinės aplinkos gerinimui stiprinti rajono apsirūpinimą kvalifikuota darbo jėga, mokant stipendijas studentams, pasirašantiems sutartis grįžti dirbti į rajoną</t>
  </si>
  <si>
    <t>Parengti SVVPF nuostatų papildymo  projektą, siūlant skirti stipendijas grįžtantiems absolventams</t>
  </si>
  <si>
    <t xml:space="preserve">Parengti savivaldybės turimų išteklių ir galimybių analizę bei jos pristatymą investuotojams </t>
  </si>
  <si>
    <t>Sukurti darbo grupę iš įvairių institcijų atstovų, siekiant išanalizuoti išteklius verslo plėtrai, koordinuoti jos darbą.</t>
  </si>
  <si>
    <t>2016 m. I ketv.</t>
  </si>
  <si>
    <t>Sukurtų ir veikiančių darbo grupių skaičius</t>
  </si>
  <si>
    <t xml:space="preserve">Parengti investicijų pritraukimo strategijos kūrimo planą. </t>
  </si>
  <si>
    <t>Parengtų planų skaičius</t>
  </si>
  <si>
    <t>Parengti pagal  darbo grupės pateiktus duomenis suvestinę analizę ir paruošti jos pristatymą investuotojams.</t>
  </si>
  <si>
    <t>Parengtų analizių skaičius</t>
  </si>
  <si>
    <t>Sukurti investicijų pritraukimo strategijos tikslų, uždavinių ir priemonių planą.</t>
  </si>
  <si>
    <t>Parengti investicijų pritraukimo strategijos tikslų, uždavinių ir priemonių plano projektą, paskelbti jį viešam aptarimui</t>
  </si>
  <si>
    <t>Apibendrinti gautus pasiūlymus, pakoreguoti projektą</t>
  </si>
  <si>
    <t>Koreguotų projektų skaičius</t>
  </si>
  <si>
    <t>Pateikti projektą rajono tarybai</t>
  </si>
  <si>
    <t>Pateiktų projektų skaičius</t>
  </si>
  <si>
    <t>Sukurti rajono rinkodaros priemonių planą investuotojams</t>
  </si>
  <si>
    <t>Parengti rajono rinkodaros priemonių plano projektą, paskelbti jį viešam aptarimui</t>
  </si>
  <si>
    <t xml:space="preserve"> KT</t>
  </si>
  <si>
    <t>Savivaldybės administracijos (10) Turizmo plėtros programa</t>
  </si>
  <si>
    <t xml:space="preserve">Tikslas: Suformuoti patrauklaus turizmui ir poilsiui krašto įvaizdį. </t>
  </si>
  <si>
    <t>Priemonė: Parengti Šakių rajono turizmo plėtros strategiją 2016-2020 m.</t>
  </si>
  <si>
    <t>Parengti situacijos analizę</t>
  </si>
  <si>
    <t>Šešupės euroregiono TIC</t>
  </si>
  <si>
    <t>Parengtų situacijos analizių skaičius</t>
  </si>
  <si>
    <t xml:space="preserve">Parengti strategiją </t>
  </si>
  <si>
    <t xml:space="preserve">Parengti paraišką Lietuvos kultūros tarybos projektų finansavimo konkursui </t>
  </si>
  <si>
    <t>Parengti paraišką</t>
  </si>
  <si>
    <t>Parengtų paraiškų skaičius</t>
  </si>
  <si>
    <t>Pradėti įgyvendinti projektą</t>
  </si>
  <si>
    <t>VB, KT</t>
  </si>
  <si>
    <t xml:space="preserve">Pradėtų įgyvendinti projektų skaičius </t>
  </si>
  <si>
    <t>Dalyvauti Šakių rajono savivaldybės visuomenės sveikatos rėmimo specialiosios programos projektų konkurse.</t>
  </si>
  <si>
    <t>2016 m. II-IV ket.</t>
  </si>
  <si>
    <t xml:space="preserve">Dalyvauti rengiant/koreguojant savivaldybės strateginius veiklos dokumentus turizmo srityje. </t>
  </si>
  <si>
    <t xml:space="preserve">Teikti pasiūlymus strateginio planavimo darbo grupėje </t>
  </si>
  <si>
    <t>Parengti ir įgyvendinti leidybinius projektus:</t>
  </si>
  <si>
    <t>Parengti medžiagą</t>
  </si>
  <si>
    <t>Vykdyti pirkimus</t>
  </si>
  <si>
    <t>Įvykdytų pirkimų skaičius</t>
  </si>
  <si>
    <t>Derinti/koreguoti/tvirtinti leidybos maketus</t>
  </si>
  <si>
    <t>Išleisti atnaujintą Šakių rajono žemėlapį su atnaujinta turizmo informacija.</t>
  </si>
  <si>
    <t xml:space="preserve">Atnaujinti ir tikslinti informaciją </t>
  </si>
  <si>
    <t>Nemokamai teikti informaciją TIC lankytojams apie turizmo išteklius ir paslaugas, atsakyti į gautas užklausas, sudaryti individualias programas atvykstantiems turistams.</t>
  </si>
  <si>
    <t>Atptarnauti TIC lankytojus</t>
  </si>
  <si>
    <t>Atsakyti į užklausas telefonu</t>
  </si>
  <si>
    <t>Atsakyti į el. užklausas</t>
  </si>
  <si>
    <t xml:space="preserve">Parengti ir tikslinimas adresatams (turizmo specialistams, TIC‘ams,  žiniasklaidos atstovams išplatinti 2 (vasaros ir žiemos) elektroninius naujienlaiškius, pristatančius Šakių krašto turizmo galimybes ir naujoves. </t>
  </si>
  <si>
    <t>Parengti naujienlaiščių informaciją</t>
  </si>
  <si>
    <t>Parengti maketus</t>
  </si>
  <si>
    <t>Išplatinti informaciją</t>
  </si>
  <si>
    <t>Išplatinti informaciją apie parengtus turizmo paslaugų paketus ir maršrutus (turizmo specialistams, TIC‘ams, turizmo įmonėms, organizacijoms, žiniasklaidos atstovams).</t>
  </si>
  <si>
    <t>Parengti pasiūlymų informaciją</t>
  </si>
  <si>
    <t>Organizuoti informacinį turą gidams, kelionių organizatoriams, kitiems turizmo specialistams po Šakių kraštą.</t>
  </si>
  <si>
    <t>Parengti infoturo programą</t>
  </si>
  <si>
    <t>Išplatinti informaciją ir registruoti dalyvius</t>
  </si>
  <si>
    <t>Vesti infoturą</t>
  </si>
  <si>
    <t>Dalyvauti turizmo parodoje ADVENTUR ir pagal galimybes - 1 turizmo parodoje užsienyje.</t>
  </si>
  <si>
    <t>Parengti parodos koncepciją</t>
  </si>
  <si>
    <t>Įsigyti reikiamus rekvizitus, priemones</t>
  </si>
  <si>
    <t>Dalyvauti parodoje</t>
  </si>
  <si>
    <t>Bendradarbiauti su vietos ir šalies žiniasklaida teikiant ir rengiant informaciją apie Šakių krašto turizmo galimybes (žurnalai, žinynai, interneto puslapiai ir kt.).</t>
  </si>
  <si>
    <t>Teikti informaciją ir fotonuotraukas</t>
  </si>
  <si>
    <t>Pateiktos informacijos komlektų sk.</t>
  </si>
  <si>
    <t>Rengti savo straipnius/nuotraukas</t>
  </si>
  <si>
    <t>Įtraukti vaikus ir jaunimą į Šakių krašto pažinimą per aktyvias turistines veiklas (organizuojant ekskursijas, renginius arba konkursus).</t>
  </si>
  <si>
    <t>Inicijuoti aktyvias turistines veiklas</t>
  </si>
  <si>
    <t>Organizuoti renginius</t>
  </si>
  <si>
    <t>Organizuoti turistinius renginius, skatinančius vietinį turizmą: žygiai arba ekskursijos Šakių rajono gyventojams</t>
  </si>
  <si>
    <t>15.</t>
  </si>
  <si>
    <t>Organiuoti išvyką gidams</t>
  </si>
  <si>
    <t>Organizuoti sustikimą turizmo palaugų teikėjams</t>
  </si>
  <si>
    <t>16.</t>
  </si>
  <si>
    <t xml:space="preserve">Palaikyti ir nuolat atnaujinti informacijos srautą Šakių rajono turizmo informacinėje svetainėje http://tic.sesupe.lt, naujos informacijos srautą Šešupės euroregiono TIC </t>
  </si>
  <si>
    <t>Nuolat kelti aktualią informaciją</t>
  </si>
  <si>
    <t>Sukurti naują interneto platformą turizmo informacijai</t>
  </si>
  <si>
    <t>17.</t>
  </si>
  <si>
    <t>Plėtoti TIC - vietinio turizmo organizatoriaus paslaugas, teikiant pasiūlymus pagal užklausas dėl individualių turizmo maršrutų/paketų suformavimo.</t>
  </si>
  <si>
    <t>Sudaryti individualius maršrutus</t>
  </si>
  <si>
    <t>Sudaryti turizmo paslaugų paketus</t>
  </si>
  <si>
    <t xml:space="preserve"> Kelti TIC darbuotojų kvalifikaciją, dalyvaujant mokymuose, seminaruose, kursuose, pažintiniuose infoturuose.</t>
  </si>
  <si>
    <t>Dalyvauti VDT, LTICA ir kt. mokymuose</t>
  </si>
  <si>
    <t>Dalyvauti partnerių (kelionių organizatorių) mokymuose</t>
  </si>
  <si>
    <t>Rinkti statistinę informaciją apie turistų srautus Šakių rajone, ją analizuoti ir teikti valstybinėms institucijoms.</t>
  </si>
  <si>
    <t>Fiksuoti statistinius duomenis</t>
  </si>
  <si>
    <t>Sudaryti statistine ataskaitas</t>
  </si>
  <si>
    <t>Kurti nišinius turizmo produktus.</t>
  </si>
  <si>
    <t>Užmegzti kontaktus su potencialiais nišinių produktų teikėjais</t>
  </si>
  <si>
    <t xml:space="preserve">Sudaryti nišinių paslaugų teikimo koncepciją </t>
  </si>
  <si>
    <t>Išbandyti nišinius turizmo produktus</t>
  </si>
  <si>
    <t>Melioruotos žemės ir melioracijos statinių kompiuterinės apskaitos, centrinės duomenų bazės palaikymo, tobulinimo, duomenų koregavimo, melioracijos darbuotojų apmokymo, operatyvinės mėnesinės informacijos apie atliktus melioracijos darbus surinkimo bei apdorojimo ir respublikinės ir rajoninės melioruotų žemių būklės duomenų bazės palaikymo ir koregavimo paslaugos.</t>
  </si>
  <si>
    <t>Ha</t>
  </si>
  <si>
    <t xml:space="preserve">Valstybei nuosavybės teise priklausančių melioracijos ir hidrotechnikos statinių avarinių gedimų remontas bei hidrotechninių statinių remontas. </t>
  </si>
  <si>
    <t>Pašalintų avarinių gedimų skaičius</t>
  </si>
  <si>
    <t>Valstybei nuosavybės teise priklausančių melioracijos ir hidrotechninių statinių remonto darbai.</t>
  </si>
  <si>
    <t xml:space="preserve">Šakių rajono savivaldybės Slavikų seniūnijos Slavikų kaimo griovio Nr.1 ir jo statinių remontas. </t>
  </si>
  <si>
    <t>Suremontuotų griovių ir juose esančių statinių ilgis</t>
  </si>
  <si>
    <t xml:space="preserve">Šakių rajono savivaldybės Kudirkos Naumiesčio seniūnijos griovių N-1a, N-1a-1 ir jų statinių remontas.  </t>
  </si>
  <si>
    <t xml:space="preserve">Šakių rajono savivaldybės Šakių seniūnijos griovio Graudupis ir jo statinių remontas.  </t>
  </si>
  <si>
    <t xml:space="preserve">Šakių rajono savivaldybės  Sintautų seniūnijos upelio Penta-II-1 tarp piketų 0+00-26+30 ir jo statinių remontas.  </t>
  </si>
  <si>
    <t xml:space="preserve">Šakių rajono Šakių seniūnijos Bedalių kaimo tilto per Orijos upelį pk. 80+10 remontas. </t>
  </si>
  <si>
    <t>Suremontuotų tiltų skaičius</t>
  </si>
  <si>
    <t xml:space="preserve">Tyrinėjimo-projektavimo ir ekspertizės darbai.  </t>
  </si>
  <si>
    <t xml:space="preserve">Šakių rajono savivaldybės Kidulių seniūnijos Voverių k.v. Žilių kaimo griovio Nr.1 ir jo statinių remontas.  </t>
  </si>
  <si>
    <t>Paruoštų techninių darbo projektų skaičius</t>
  </si>
  <si>
    <t xml:space="preserve">Šakių rajono savivaldybės Gelgaudiškio ir Šakių seniūnijose Daukantiškių ir Ritinių k.v. griovio J-1 ir jo statinių remontas.  </t>
  </si>
  <si>
    <t xml:space="preserve">Šakių rajono savivaldybės Kidulių seniūnijos Kidulių k.v. griovio Nr. 2 (up. Višiupiškė) ir jo statinių remontas. </t>
  </si>
  <si>
    <t>Projektų ekspertizės paslaugos</t>
  </si>
  <si>
    <t>Atliktų techninių darbo projektų ekspertizių  skaičius</t>
  </si>
  <si>
    <t>Valstybei nuosavybės teise priklausančių melioracijos ir hidrotechninių statinių priežiūros darbai.</t>
  </si>
  <si>
    <t>Liepalotų kadastrinė vietovė.</t>
  </si>
  <si>
    <t>Atliktų griovių priežiūros darbų plotas</t>
  </si>
  <si>
    <t>Daukantiškių kadastrinė vietovė.</t>
  </si>
  <si>
    <t>Plokščių kadastrinė vietovė.</t>
  </si>
  <si>
    <t>Griškabūdžio kadastrinė vietovė.</t>
  </si>
  <si>
    <t>Gotlybiškių kadastrinė vietovė.</t>
  </si>
  <si>
    <t>Gerdžiūnų kadastrinė vietovė.</t>
  </si>
  <si>
    <t xml:space="preserve">Atliktų gamtinės žemių užtvankos priežiūros ir remonto darbų plotas  </t>
  </si>
  <si>
    <t>Bublelių kadastrinė vietovė.</t>
  </si>
  <si>
    <t>Kidulių kadastrinė vietovė.</t>
  </si>
  <si>
    <t>Sintautų kadastrinė vietovė.</t>
  </si>
  <si>
    <t>Lukšių kadastrinė vietovė.</t>
  </si>
  <si>
    <t xml:space="preserve">   0,12    1</t>
  </si>
  <si>
    <t>Girėnų kadastrinė vietovė.</t>
  </si>
  <si>
    <t xml:space="preserve">   0,66    1</t>
  </si>
  <si>
    <t>Panovių kadastrinė vietovė.</t>
  </si>
  <si>
    <t>Ritinių kadastrinė vietovė</t>
  </si>
  <si>
    <t>Voverių kadastrinė vietovė.</t>
  </si>
  <si>
    <t>Melioracijos projektų M1:2000 planinės medžiagos (griovių, rinktuvų, hidrotechnikos statinių, pylimų, užtvankų, tvenkinių) vektorizavimas ir atributinių duomenų rinkinio parengimas pagal MelGIS specifikaciją.</t>
  </si>
  <si>
    <t>Agurkiškės kadastro vietovė</t>
  </si>
  <si>
    <t>Nusausintų plotų duomenų rinkinio parengimo, pagal MelGIS specifikaciją, plotas</t>
  </si>
  <si>
    <t>Baltrušių kadastro vietovė</t>
  </si>
  <si>
    <t>Barzdų kadastro vietovė</t>
  </si>
  <si>
    <t>Briedžių kadastro vietovė</t>
  </si>
  <si>
    <t>Bublelių kadastro vietovė</t>
  </si>
  <si>
    <t>Degutinės kadastro vietovė</t>
  </si>
  <si>
    <t>Griškabūdžio kadastro vietovė</t>
  </si>
  <si>
    <t>Gerdžių kadastro vietovė</t>
  </si>
  <si>
    <t>Giedručių kadastro vietovė</t>
  </si>
  <si>
    <t>Girėnų kadastro vietovė</t>
  </si>
  <si>
    <t>Išdagų kadastro vietovė</t>
  </si>
  <si>
    <t xml:space="preserve">                                                                             Karčrūdės kadastro vietovė</t>
  </si>
  <si>
    <t>Kudirkos Naumiesčio kadastro vietovė</t>
  </si>
  <si>
    <t>Lekėčių kadastro vietovė</t>
  </si>
  <si>
    <t>Liepalotų kadastro vietovė</t>
  </si>
  <si>
    <t>Lukšių kadastro vietovė</t>
  </si>
  <si>
    <t>Naidynės kadastro vietovė</t>
  </si>
  <si>
    <t>Paluobių kadastro vietovė</t>
  </si>
  <si>
    <t>Panovių kadastro vietovė</t>
  </si>
  <si>
    <t>Patašinės kadastro vietovė</t>
  </si>
  <si>
    <t>Raninės kadastro vietovė</t>
  </si>
  <si>
    <t>Ritinių kadastro vietovė</t>
  </si>
  <si>
    <t>Sintautų kadastro vietovė</t>
  </si>
  <si>
    <t>Duobiškių kadastro vietovė</t>
  </si>
  <si>
    <t>Šakių kadastro vietovė</t>
  </si>
  <si>
    <t>Užsienių kadastro vietovė</t>
  </si>
  <si>
    <t>Žvirgždaičių kadastro vietovė</t>
  </si>
  <si>
    <t xml:space="preserve"> </t>
  </si>
  <si>
    <t>Užtikrinti tinkamą žemės ūkio funkcijų vykdymą seniūnijose</t>
  </si>
  <si>
    <t>Ūkinių subjektų konsultavimas pasėlių deklaravimo, žemės ūkio ir kaimo valdos įregistravimo, pieno kvotų administravimo, išmokų ir kitais klausimais</t>
  </si>
  <si>
    <t>Seniūnijų žemės ūkio specialistų kanceliarinių prekų, ryšių ir transporto išlaidos</t>
  </si>
  <si>
    <t>Suteiktų konsultacijų, paslaugų skaičius</t>
  </si>
  <si>
    <t>Skatinti žemės ūkio produkcijos perdirbimą rajone</t>
  </si>
  <si>
    <t>Parengti žemės  ūkio produktų perdirbimo ir rinkodaros strategiją</t>
  </si>
  <si>
    <t>Parengtų žemės  ūkio produktų perdirbimo ir rinkodaros strategijų skaičius</t>
  </si>
  <si>
    <t>Uždavinys: Šviesti gyventojus aplinkosaugos ir atliekų tvarkymo klausimais.</t>
  </si>
  <si>
    <t>Skatinti gyventojų ekologinį švietimą</t>
  </si>
  <si>
    <t>Dalyvauti VšĮ 'Problemų sprendimo centras" projekto "Moku rūšiuoti" įgyvendinime</t>
  </si>
  <si>
    <t>SB(AA)</t>
  </si>
  <si>
    <t>Ūkio skyrius</t>
  </si>
  <si>
    <t>Įgyvendintų ekologinio švietimo projektų skaičius</t>
  </si>
  <si>
    <t>Rengti seminarus aplinkosaugos klausimais visuomenei,  užsakyti aplinkosauginius leidinius</t>
  </si>
  <si>
    <t>Organizuoti seminarus, mokymus aplinkosaugine tematika</t>
  </si>
  <si>
    <t>Surengtų aplinkosauginių renginių skaičius</t>
  </si>
  <si>
    <t xml:space="preserve"> Užprenumeruoti rajono mokykloms žurnalą "Miškai"</t>
  </si>
  <si>
    <t>Prenumeruota aplinkosauginių  leidinių komplektų</t>
  </si>
  <si>
    <t>Savivaldybės visuomenės sveikatos rėmimo specialiajai programai įgyvendinti</t>
  </si>
  <si>
    <t>Skirti lėšas savivaldybės visuomenės sveikatos rėmimo specialiajai programai įgyvendinti</t>
  </si>
  <si>
    <t>Skirta lėšų aplinkos apsaugos rėmimo specialiosios programos</t>
  </si>
  <si>
    <t>Vykdyti bešeimininkių atliekų tvarkymą</t>
  </si>
  <si>
    <t>Organizuoti akcijos "Darom 2016" metu  surinktų bešeimininkų  atliekų surinkimo ir pristatymo į regioninį sąvartyną darbus</t>
  </si>
  <si>
    <t>Surinktas ir išvežtas  bešeimininkių atliekų kiekis, tonomis</t>
  </si>
  <si>
    <t>t</t>
  </si>
  <si>
    <t>Organizuoti bešeimininkių padangų  išvežimo utilizuoti  darbus</t>
  </si>
  <si>
    <t>Išvežtas padangų kiekis, tonomis</t>
  </si>
  <si>
    <t>Įrengti komunalinių atliekų bei antrinių žaliavų surinkimo konteinerių išdėstymo aikšteles.</t>
  </si>
  <si>
    <t>Statyti, remontuoti komunalinių atliekų bei antrinių žaliavų surinkimo konteinerių išdėstymo aikšteles</t>
  </si>
  <si>
    <t>Įrengtų, sutvarkytų aikštelių skaičius</t>
  </si>
  <si>
    <t xml:space="preserve">Marijampolės  regioninės komunalinių atliekų tvarkymo sistemos finansavimas iš  surinktos vietinės rinkliavos už komunalinių atliekų tvarkymą </t>
  </si>
  <si>
    <t>Surinkti  vietinę rinkliavą už atliekų tvarkymą</t>
  </si>
  <si>
    <t>UAB MAATC</t>
  </si>
  <si>
    <t>Vartotojų, kuriems suteikta paslauga skaičius</t>
  </si>
  <si>
    <t>Biudžetinių įmonių pajamos</t>
  </si>
  <si>
    <t>Surinkti spec.lėšų už  paslaugas</t>
  </si>
  <si>
    <t>Seniūnijos</t>
  </si>
  <si>
    <t>Aptarnautų  gyventojų skaičius</t>
  </si>
  <si>
    <t xml:space="preserve">vnt. </t>
  </si>
  <si>
    <t>Pastatyti stiklo ir plastiko atliekų surinkimo konteinerius</t>
  </si>
  <si>
    <t xml:space="preserve">Nupirkti ir išdalinti individualioms namų valdoms stiklo ir plastiko atliekų surinkimo konteinerius </t>
  </si>
  <si>
    <t>SB (D)</t>
  </si>
  <si>
    <t>UAB  MAATC, Ūkio skyrius</t>
  </si>
  <si>
    <t>Nupirktų ir pastatytų konteinerių skaičius</t>
  </si>
  <si>
    <t>11 994</t>
  </si>
  <si>
    <t>Kurti rekreacines miestų ir miestelių  zonas- želdinių įsigyjimas</t>
  </si>
  <si>
    <t xml:space="preserve">Pagal  seniūnų pateiktas paraiškas nupirkti ir išdalinti medelių ir krūmų sodinukus </t>
  </si>
  <si>
    <t>SB, SB(AA)</t>
  </si>
  <si>
    <t>Želdiniais apsodintų visuomeninių teritorijų skaičius</t>
  </si>
  <si>
    <t>Pagal  miestų seniūnų pateiktas paraiškas nupirkti  ir išdalinti vienmečių gėlių daigus</t>
  </si>
  <si>
    <t>Gėlėmis aprūpintų seniūnijų skaičius</t>
  </si>
  <si>
    <t>Kompensuoti medžiojamų gyvūnų daromos žalos prevencinių priemonių diegimo išlaidas.</t>
  </si>
  <si>
    <t>Medžioklės plotų, kuriuose įdiegtos  medžiojamų gyvūnų daromos žalos prevencinės priemonės  skaičius</t>
  </si>
  <si>
    <t>Avarinių padarinių likvidavimas</t>
  </si>
  <si>
    <t>Susidarius avarinei aplinkosauginei situacijai,  likviduoti padarinius</t>
  </si>
  <si>
    <t>Likviduotų avarinių situacijų skaičius</t>
  </si>
  <si>
    <t>pagal poreikį</t>
  </si>
  <si>
    <t>Avarinių medžių likvidavimas</t>
  </si>
  <si>
    <t>Pagal seniūnų pateiktas paraiškas nupirkti avarinių medžių likvidavimo paslaugą, priimti atliktus darbus, išrašyti leidimus</t>
  </si>
  <si>
    <t>Ūkio skyrius, seniūnijos</t>
  </si>
  <si>
    <t xml:space="preserve">Pašalinta avarinių medžių </t>
  </si>
  <si>
    <t>Aplinkotvarkos darbai seniūnijose</t>
  </si>
  <si>
    <t>Pagal nustatytus kriterijus (seniūnijos plotą, gyventojų skaičių) paskirstyti  aplinkotvarkos lėšas pagal seniūnijas</t>
  </si>
  <si>
    <t>Seniūnijų, kurioms skirtos  lėšos aplinkotvarkai skaičius</t>
  </si>
  <si>
    <t>Atlyginti vilkų padarytą žalą ūkiniams gyvūnams</t>
  </si>
  <si>
    <t>Komisijoje išnagrinėti gyventojų prašymus dėl patirtos žalos atlyginimo ir priimti atitinkamą sprendimą</t>
  </si>
  <si>
    <t>Atvejų, kai atlyginta vilkų padaryta žala ūkiniams gyvūnams, skaičius</t>
  </si>
  <si>
    <t>Bešeimininkių gyvūnų gaudymo karantinavimo, globos ir eutanazijos paslaugos</t>
  </si>
  <si>
    <t xml:space="preserve">Pagal gyventojų bei pareigūnų signalus iškviesti  VšĮ "Mindraja"  bešeimininkių gyvūnų gaudymo karantinavimo, globos ir eutanazijos paslaugoms atlikti </t>
  </si>
  <si>
    <t>Iškvietimų skaičius</t>
  </si>
  <si>
    <t>Tamponuoti neveikiančius artezinius gręžinius</t>
  </si>
  <si>
    <t>Atlikti bešeimininkių artezinių gręžinių tamponavimo paslaugos pirkimo procedūras, priimti atliktus darbus</t>
  </si>
  <si>
    <t>Tamponuotų gręžinių skaičius</t>
  </si>
  <si>
    <t>Vykdyti laipsnišką centralizuotų vandens tiekimo sistemų perėmimą iš privačių asmenų</t>
  </si>
  <si>
    <t>Parengti Griškabūdžio vandens tiekimo sistemos perėmimo dokumentaciją bei atlikti perėmimo procedūras</t>
  </si>
  <si>
    <t>Ūkio skyrius, UAB "Šakių vandenys"</t>
  </si>
  <si>
    <t>Perimta privačių vandens tiekimo sistemų, skaičius</t>
  </si>
  <si>
    <t>Vykdyti perduoto vandentvarkos turto (lietaus tinklų)  priežiūrą ir remontą</t>
  </si>
  <si>
    <t xml:space="preserve">Teikti paviršinio vandens nuotekų  (lietaus)  tvarkymo paslaugas </t>
  </si>
  <si>
    <t xml:space="preserve">Aptarnaujamų paviršinio vandens nuotekų tinklų ilgis, kilometrais </t>
  </si>
  <si>
    <t>Investicinių projektų  ir konsultacijų  pirkimas</t>
  </si>
  <si>
    <t>Atlikti reikiamus investicijų projektų ir konsultacijų pirkimus</t>
  </si>
  <si>
    <t>Nupirkta investicnių  projektų ir konsultacijų skaičius</t>
  </si>
  <si>
    <t>Taisyti ir tiesti miestų, miestelių gatves.</t>
  </si>
  <si>
    <t xml:space="preserve">Organizuoti šių darbų atlikimą: asfalto dangos atnaujinimas Buktiškių k. Vasaros g.; asfalto dangos įrengimas Gelgaudiškio m. Klevų g.; asfalto dangos atnaujinimas Paluobių k. Alyvų g.; asfalto dangos įrengimas Turčinų k. Šešupės g.; žvyro dangos atnaujinimas Slavikų k. Vyšnių g.; asfalto dangos įrengimas Šakių m. Šiaurės g.; asfalto dangos įrengimas Giedručių k. Ateities g.; asfalto dangos įrengimas Šakių m. Klevų g.; </t>
  </si>
  <si>
    <t>Suremontuotų gatvių ilgis, kilometrais</t>
  </si>
  <si>
    <t>Statyti ir atnaujinti kelio ženklus ir diegti kitas eismo saugumo priemones.</t>
  </si>
  <si>
    <t>Organizuoti Šakių rajono Eismo saugumo komisijoje  patvirtintų  pastatyti  ženklų pirkimo ir pastatymo darbus</t>
  </si>
  <si>
    <t>Pastatytų kelio ženklų skaičius</t>
  </si>
  <si>
    <t>Renovuoti gatvių apšvietimo tinklus miestuose ir miesteliuose.</t>
  </si>
  <si>
    <t>Įrengti ir atnaujinti apšvietimo tinklus rajono keliuose ir gatvėse</t>
  </si>
  <si>
    <t>Ūkio skyrius, seniūnai</t>
  </si>
  <si>
    <t>Renovuotų apšvietimo tinklų ilgis, kilometrais</t>
  </si>
  <si>
    <t>Kelio remonto darbai Šilgalių sodų bendrijoje</t>
  </si>
  <si>
    <t>Įrengti Šilgalių sodų 5-osios gatvės atkarpą su skaldos – žvyro danga užpilant kūdrą</t>
  </si>
  <si>
    <t xml:space="preserve">Ūkio skyrius </t>
  </si>
  <si>
    <t>Suremontuota pravažiavimo kelių ilgis, kilometrais</t>
  </si>
  <si>
    <t>Vietinės reikšmės kelių priežiūra</t>
  </si>
  <si>
    <t>Pagal nustatytus kriterijus paskirstyti  vietinės reikšmės kelių priežiūros  lėšas pagal seniūnijas</t>
  </si>
  <si>
    <t xml:space="preserve">Ūkio skyrius, seniūnai </t>
  </si>
  <si>
    <t>Kelių, kuriuose bus atlikti priežiūros darbai ilgis, kilometrais</t>
  </si>
  <si>
    <t>Žiemos tarnyba (miestams smėlio - druskos mišinio įsigyjimas)</t>
  </si>
  <si>
    <t>Organizuoti vietinės reikšmės gatvių bei jų priklausinių, esančių Šakių, Kudirkos Naumiesčio ir Gelgaudiškio miestuose, priežiūrą žiemos laikotarpiu</t>
  </si>
  <si>
    <t>Sunaudota smėlio-druskos mišinio kiekis, tonomis</t>
  </si>
  <si>
    <t xml:space="preserve">Pėsčiųjų ir  dviračių takų rekostravimo ir įrengimo  darbai  Šakių mieste </t>
  </si>
  <si>
    <t xml:space="preserve">Atlikti pėsčiųjų ir dviračių takų rekostravimo ir įrengimo darbus Šakių mieste </t>
  </si>
  <si>
    <t>Sutvarkytų takų, šaligatvių ilgis, kilometrais</t>
  </si>
  <si>
    <t>Dalyvauti daugiabučių gyvenamųjų namų renovavimo programoje ( investicinių projektų ir energinio naudingumo sertifikatų rengimas)</t>
  </si>
  <si>
    <t>Pagal gyventojų prašymus atlikti daugiabučių namų modernizavimo investicijų planų koregavimo ar rengimo naujai paslaugos pirkimo procedūras.</t>
  </si>
  <si>
    <t>Ūkio skyrius, UAB "Šakių komunalinis ūkis"</t>
  </si>
  <si>
    <t xml:space="preserve">Parengtų investicijų planų skaičius </t>
  </si>
  <si>
    <t>Modernizuojamų mokyklų ekspertizė ir techninė priežiūra</t>
  </si>
  <si>
    <t>Atlikti modernizuojamų mokyklų ekspertizės ir techninės priežiūros parengimo paslaugų pirkimą</t>
  </si>
  <si>
    <t>Atliktų ekspertizių ir techninių priežiūrų skaičius</t>
  </si>
  <si>
    <t>Savivaldybės administracijos (12) Švarios ir sveikos aplinkos ir energijos taupymo  programa</t>
  </si>
  <si>
    <t>(12) Švarios ir sveikos aplinkos ir energijos taupymo iš viso programai:</t>
  </si>
  <si>
    <t>Tikslas: Užtikrinti  socialinį saugumą rajono gyventojams.</t>
  </si>
  <si>
    <t>Uždavinys. Užtikrinti teikiamų socialinių paslaugų prieinamumą, kokybę ir įvairovę.</t>
  </si>
  <si>
    <t>Priemonė: Plėsti dienos socialinės globos  paslaugas.</t>
  </si>
  <si>
    <t xml:space="preserve">Teikti Integralios pagalbos namuose paslaugas. Paslaugų teikėjas - Socialiniių paslaugų centras </t>
  </si>
  <si>
    <t>2016 m. I - IV ket.</t>
  </si>
  <si>
    <t>Socialinės paramos skyrius</t>
  </si>
  <si>
    <t xml:space="preserve">Asmenų, gavusių  integralios pagalbos paslaugas, skaičius </t>
  </si>
  <si>
    <t xml:space="preserve">Teikti Integralios pagalbos namuose paslaugas. Paslaugų teikėjas - UAB D. Zaleskienės abbulatorija </t>
  </si>
  <si>
    <t xml:space="preserve">Priemonė: Teikti  darbinio užimtumo paslaugas sutrikusio intelekto  asmenims  </t>
  </si>
  <si>
    <t>Teikti socialinės globos paslaugas. Paslaugų teikėjas - Vaikų globos namų dienos užimtumo centras.</t>
  </si>
  <si>
    <t>Asmenų, gavusių darbinio užimtumo paslaugas, skaičius</t>
  </si>
  <si>
    <t xml:space="preserve">Teikti socialinės globos paslaugas. Paslaugų teikėjas - Gelgaudiškio "Šaltinio specialiojo ugdymo centro" dienos centras </t>
  </si>
  <si>
    <t>Asmenų gavusių darbinio užimtumo paslaugas skaičius</t>
  </si>
  <si>
    <t>Priemonė. Teikti  laikino apgyvendinimo paslaugas socialiai pažeidžiamiems asmenims. "Vilties žiedas"</t>
  </si>
  <si>
    <t>Teikti socialinės priežiūros paslaugas, socialinės rizikos šeimoms ir jų nariams ir suaugusiems asmenims su negalia</t>
  </si>
  <si>
    <t>2016 I-IV ket.</t>
  </si>
  <si>
    <t>Asmenų, gavusių socialinės priežiūros  paslaugas skaičius</t>
  </si>
  <si>
    <t xml:space="preserve">Priemonė. Teikti lankomosios priežiūros ir dienos socialinės globos  paslaugas pagyvenusiems, neįgaliems, vienišiems rajono gyventojams </t>
  </si>
  <si>
    <t>Asmenų, gavusių socialinės priežiūros (pagalbos į namus)  paslaugas, skaičius</t>
  </si>
  <si>
    <t>Priemonė. Teikti ilgalaikės ir trumpalaikės globos paslaugas Kukarskės globos namuose</t>
  </si>
  <si>
    <t xml:space="preserve">Ilgalaikės ir trumpalaikės globos paslaugų teikimas neįgaliems, vienišiems rajono gyventojams </t>
  </si>
  <si>
    <t>2016 m. I-IVket.</t>
  </si>
  <si>
    <t>Asmenų,  gavusių ilgalaikės ir trumpalaikės  globos  paslaugas, skaičius</t>
  </si>
  <si>
    <t xml:space="preserve">Priemonė. Teikti ilgalaikės ir trumpalaikės globos paslaugas socialinės rizikos šeimų  vaikams </t>
  </si>
  <si>
    <t>Ilgalaikės ir trumpalaikės globos paslaugų teikimas socialinės rizikos šeimų  vaikams - Paslaugų teikėjas - VšĮ Šakių vaikų globos namai.</t>
  </si>
  <si>
    <t>Vaikų, gavusių ilgalaikės ir trumpalaikės  globos  paslaugas, skaičius.</t>
  </si>
  <si>
    <t xml:space="preserve">Priemonė. Teikti ilgalaikės ir trumpalaikės globos paslaugas socialinės rizikos šeimų  vaikams šeimynose                                                                        </t>
  </si>
  <si>
    <t>Lėšos, skirtos šeimynos dalyvių (4 asm.) išlaikymui</t>
  </si>
  <si>
    <t>Šeimynos dalyvių, gavusių paramą, skaičius</t>
  </si>
  <si>
    <t>Etatų skaičius</t>
  </si>
  <si>
    <t>Pagalbos pinigai, skirti   šeimoms ir šeimynoms, globojantiems vaikus</t>
  </si>
  <si>
    <t>Globojamų vaikų, gavusių paramą,   skaičius</t>
  </si>
  <si>
    <t>Priemonė. Plėsti bendradrbiavimą su nevyriausybinių organizacijų įsteigtais socialinės globos namais .</t>
  </si>
  <si>
    <t>Ilgalaikės globos paslaugų teikimas neįgaliems, vienišiems rajono gyventojams - Paslaugų teikėjas  K. Naumiesčio globos namai</t>
  </si>
  <si>
    <t>Asmenų, gavusių ilgalaikės ir trumpalaikės  globos  paslaugas,skaičius vnt.</t>
  </si>
  <si>
    <t>Ilgalaikės globos paslaugų teikimas neįgaliems, vienišiems rajono gyventojams - Paslaugų teikėjas Šakių parapijos globos namai</t>
  </si>
  <si>
    <t>Asmenų,  gavusių ilgalaikės ir trumpalaikės  globos  paslaugas skaičius</t>
  </si>
  <si>
    <t>Priemonė: Organizuoti  socialinį  darbą  seniūnijose</t>
  </si>
  <si>
    <t>Socialinį darbą dirbantys asmenys</t>
  </si>
  <si>
    <t>Asmenų, dirbantčių socialinį darbą,   skaičius</t>
  </si>
  <si>
    <t>Priemonė: Plėtoti dienos centrų tinklą socialiai remtiniems asmenims.</t>
  </si>
  <si>
    <t>Vaikų dienos centrų  veiklos finansavimas kol bus gautas finansavimas iš SADM.</t>
  </si>
  <si>
    <t>Priemonė. Suteikti rajono gyventojams socialinio būsto paslaugas</t>
  </si>
  <si>
    <t>Teikti rajono gyventojams socialinio būsto paslaugas</t>
  </si>
  <si>
    <t>Biudžeto ir turto skyrius; Socialinės paramos skyrius</t>
  </si>
  <si>
    <t>Priemonė. Teikti socialinės globos paslaugas imigrantų šeimoms</t>
  </si>
  <si>
    <t>Teikti socialinės globos paslaugas imigrantų šeimoms</t>
  </si>
  <si>
    <t>Šeimų, gavusių socialinės globos paslaugas, skaičius</t>
  </si>
  <si>
    <t>Uždavinys. Remti  neįgaliųjų asmenų  medicininę, profesinę, socialinę integraciją.</t>
  </si>
  <si>
    <t>Priemonė. Teikti specialaus transporto paslaugas neįgaliesiems</t>
  </si>
  <si>
    <t>Spec. transporto paslaugų teikimas neįgaliems asmenims. Paslaugų teikėjas- Šakių r. neįgaliųjų draugija</t>
  </si>
  <si>
    <t>Asmenų, gavusių spec. transporto paslaugas, skaičius</t>
  </si>
  <si>
    <t>Spec. transporto paslaugų teikimas neįgaliems asmenims. Paslaugų teikėjas - Šakių r. žmonių su negalia sąjunga</t>
  </si>
  <si>
    <t>2016 m.  I-IV ket.</t>
  </si>
  <si>
    <t>Priemonė. Pritaikyti  būsto aplinką neįgaliesiems</t>
  </si>
  <si>
    <t xml:space="preserve"> Pritaikyti  būsto aplinką neįgaliesiems jų namuose.</t>
  </si>
  <si>
    <t>Asmenų, kuriems pritaikytas būstas, skaičius</t>
  </si>
  <si>
    <t>Priemonė. Organizuoti neįgaliųjų savarankiško gyvenimo įgūdžių  formavimo stovyklas</t>
  </si>
  <si>
    <t>Kompensuoti cukriniu diabetu susirgusiems asmenims mokomąsias stovyklas</t>
  </si>
  <si>
    <t>Asmenų, dalyvausių stovyklose, skaičius</t>
  </si>
  <si>
    <t>Priemonė. Remti tikslines socialinių paslaugų  teikimo žmonėms su negalia programas</t>
  </si>
  <si>
    <t>NVO organizacijų programų rėmimas</t>
  </si>
  <si>
    <t>Organizacijų, gavusių paramą, skaičius</t>
  </si>
  <si>
    <t xml:space="preserve"> Ilgalaikės globos paslaugų finansavimas rajono gyventojams, gyvenantiems valstybinėse ir kitose socialinų paslaugų įstaigose.            </t>
  </si>
  <si>
    <t>Asmenų,  gavusių ilgalaikės globos  paslaugas, skaičius</t>
  </si>
  <si>
    <t>Priemonė.Teikti paramą laidojimo namams  pervežant ekspertizei žuvusius asmenis</t>
  </si>
  <si>
    <t>Paramos teikimas UAB Šakių laidojimo namams</t>
  </si>
  <si>
    <t>Socialinės paramos skyrius; UAB Šakių laidojimo namai</t>
  </si>
  <si>
    <t>Priemonė. Finansuoti socialinės reabilitacijospaslaugų neįgaliesiems bendruomenėje projektų įgyvendinimą(funkcija iš SADMNDT perduota savivaldybėms nuo 2012.01.01.</t>
  </si>
  <si>
    <t xml:space="preserve">Socialinės reabilitacijos paslaugų neįgaliesiems bendruomenėje projektų finansavimas. </t>
  </si>
  <si>
    <t xml:space="preserve"> Finansuotų projektų skaičius</t>
  </si>
  <si>
    <t>Uždavinys. Uždavinys. Plėsti tarpžinybinį bendradarbiavimą  su kitomis visuomenės saugumą užtikrinančiomis institucijomis</t>
  </si>
  <si>
    <t>Priemonė. Organizuoti priešgaisrinės gelbėjimo tarnybos paslaugas seniūnijose</t>
  </si>
  <si>
    <t xml:space="preserve">Priešgaisrinėje gelbėjimo tarnyboje dirbančių asmenų skaičius </t>
  </si>
  <si>
    <t>Socialinės paramos skyrius; Priešgaisrinė tarnyba</t>
  </si>
  <si>
    <t>Priešgaisrinėje gelbėjimo tarnyboje dirbančių asmenų skaičius</t>
  </si>
  <si>
    <t>Priemonė. Stiprinti  NVO materialinę bazę.</t>
  </si>
  <si>
    <t>Bažnyčių rėmimas</t>
  </si>
  <si>
    <t>Bažnyčių, gavusių paramą, skaičius</t>
  </si>
  <si>
    <t>Priemonė. Remti naujas NVO  iniciatyvas (Labdaros valgykla)</t>
  </si>
  <si>
    <t>Teikti paramą VšĮ "Šakių Vaišnavų kultūros centrui" Paslaugų teikėjas (Įsteigę labdaros valgyklą nepasiturintiems  rajono gyventojams).</t>
  </si>
  <si>
    <t xml:space="preserve">Socialinės paramos skyrius; VšĮ "Šakių Vaišnavų kultūros centras" </t>
  </si>
  <si>
    <t>Asmenų, gavusių paramą, skaičius</t>
  </si>
  <si>
    <t>Uždavinys. Mokėti socialines išmokas  rajono gyventojams</t>
  </si>
  <si>
    <t xml:space="preserve">Priemonė.Teikti piniginę socialinę paramą rajono gyventojams </t>
  </si>
  <si>
    <t>Socialinių pašalpų, šildymo kompensacijų, laidojimo pašalpų mokėjimas rajono gyventojams.</t>
  </si>
  <si>
    <t>Gyventojų, gavusių piniginę socialinę paramą, skaičius</t>
  </si>
  <si>
    <t>Vienkartinių pašalpų mokėjimas raj. gyventojams stichinių nelaimių , gaisro ir kt.  atvejais</t>
  </si>
  <si>
    <t>Gyventojų, gavusių vienkartines išmokas  skurdo  ir kt.  atvejais, skaičius</t>
  </si>
  <si>
    <t>Priemonė. Mokėti žalos atlyginimą įstatymų nustatyta tvarka</t>
  </si>
  <si>
    <t>Žalos atlyginimo mokėjimas</t>
  </si>
  <si>
    <t>Asmenų, gavusių žalos atlyginimą, skaičius</t>
  </si>
  <si>
    <t>Priemonė. Teikti paramą ES maisto iš intervencinių atsargų  tiekimo programai</t>
  </si>
  <si>
    <t>ES paramos teikimas labiausiai skurstantiems rajono asmenims.</t>
  </si>
  <si>
    <t>Priemonė. Teikti transporto išlaidų kompensacijas</t>
  </si>
  <si>
    <t>Transporto išlaidų dalies kompensavimas neįgaliems asmenims.</t>
  </si>
  <si>
    <t xml:space="preserve">Asmenų, gavusių transporto išlaidų  kompensacijas,  skaičius </t>
  </si>
  <si>
    <t>Savivaldybės administracijos (14) Sveikatos apsaugos programa</t>
  </si>
  <si>
    <t>Priemonė: Skleisti informaciją ir vykdyti mokymus (sveikatos pamokas) apie sveiką gyvenseną ir ligų prevenciją</t>
  </si>
  <si>
    <t>Privalomasis pirmosios pagalbos (vnt. 300), higienos įgūdžių (vnt.500), alkoholio ir narkotikų žalos žmogaus sveikatai mokymas (vnt. 90)</t>
  </si>
  <si>
    <t>Šakių rajono savivaldybės visuomenės sveikatos biuras</t>
  </si>
  <si>
    <t>Stendai, plakatai, brošiūros, knygos, atmintinės, lankstinukai ir kiti leidiniai (unikalūs vienetai 19)</t>
  </si>
  <si>
    <t>Straipsniai, informaciniai pranešimai, publikacijos periodiniuose leidiniuose ir internete (unikalūs vienetai 23) - 2000</t>
  </si>
  <si>
    <t xml:space="preserve">Pranešimai, paskaitos, pamokos, diskusijos, debatai, konkursai, viktorinos, varžybos ir kiti vieši renginiai </t>
  </si>
  <si>
    <t>Darbo užmokestis</t>
  </si>
  <si>
    <t>Socialinio draudimo įmokos</t>
  </si>
  <si>
    <t>Komunalinės paslaugos</t>
  </si>
  <si>
    <t>Priemonė: Vykdyti sveikatos priežiūrą ir sveikos gyvensenos mokymą mokyklose</t>
  </si>
  <si>
    <t>Numatomas renginių skaičius</t>
  </si>
  <si>
    <t>Stendai, plakatai, brošiūros, knygos, atmintinės, lankstinukai ir kiti leidiniai</t>
  </si>
  <si>
    <t xml:space="preserve">Straipsniai, informaciniai pranešimai, publikacijos periodiniuose leidiniuose ir internete </t>
  </si>
  <si>
    <t>Priemonė: įgyvendinti projektą "Saugok sveikatą, kol jaunas!”</t>
  </si>
  <si>
    <t>Sukurti ir įdiegti jaunimui palankių sveikatos priežiūros paslaugų teikimo modelį, atsižvelgiant į savivaldybės poreikius</t>
  </si>
  <si>
    <t>Uždavinys: Modernizuoti sveikatos priežiūros ir socialines įstaigas</t>
  </si>
  <si>
    <t>Priemonė: VšĮ Šakių ligoninės dezinfekcijos, sterilizcijos skyrių su įrangos atnaujinimu</t>
  </si>
  <si>
    <t>Priemonė: Įdiegti infekuotų atliekų nukenksminimo įrangą VšĮ Šakių ligoninėje</t>
  </si>
  <si>
    <t>Priemonė: Renovuoti Šakių medicinos įstaigų patalpas, siekiant mažinti patalpų šildymo sąnaudas (Šakių GMPS)</t>
  </si>
  <si>
    <t>Šakių GMPS patalpų renovavimo darbų administravimas</t>
  </si>
  <si>
    <t>VšĮ Šakių greitoji medicinos pagalbos stotis</t>
  </si>
  <si>
    <t xml:space="preserve"> (14) Sveikatos apsaugos iš viso programai:</t>
  </si>
  <si>
    <t>Savivaldybės administracijos (13) Socialinė apsaugos programa</t>
  </si>
  <si>
    <t>(13) Socialinė apsaugos iš viso programai:</t>
  </si>
  <si>
    <r>
      <t xml:space="preserve">Savivaldybės administracijos (06) Kultūros </t>
    </r>
    <r>
      <rPr>
        <b/>
        <sz val="10"/>
        <color theme="1" tint="4.9989318521683403E-2"/>
        <rFont val="Times New Roman"/>
        <family val="1"/>
        <charset val="186"/>
      </rPr>
      <t>plėtros</t>
    </r>
    <r>
      <rPr>
        <b/>
        <sz val="10"/>
        <color rgb="FFFF0000"/>
        <rFont val="Times New Roman"/>
        <family val="1"/>
        <charset val="186"/>
      </rPr>
      <t xml:space="preserve"> </t>
    </r>
    <r>
      <rPr>
        <b/>
        <sz val="10"/>
        <rFont val="Times New Roman"/>
        <family val="1"/>
        <charset val="186"/>
      </rPr>
      <t>programa</t>
    </r>
  </si>
  <si>
    <t>KULTŪROS PLĖTROS PROGRAMOS (NR.06)</t>
  </si>
  <si>
    <t>TURIZMO PLĖTROS PROGRAMOS (NR.10)</t>
  </si>
  <si>
    <t>Savivaldybės administracijos (11) Žemės ūkio plėtros programa</t>
  </si>
  <si>
    <t>ŽEMĖS ŪKIO PLĖTROS PROGRAMOS (NR.11)</t>
  </si>
  <si>
    <t>ŠVARIOS IR SVEIKOS APLINKOS IR ENERGIJOS TAUPYMO PROGRAMOS (NR.12)</t>
  </si>
  <si>
    <t>SOCIALINĖ APSAUGOS PROGRAMOS (NR.13)</t>
  </si>
  <si>
    <t>SVEIKATOS APSAUGOS PROGRAMOS (NR.14)</t>
  </si>
  <si>
    <t>2016 m.   IV ketv.</t>
  </si>
  <si>
    <t>2016 m.  IV ketv.</t>
  </si>
  <si>
    <t>2016 m.    IV ketv.</t>
  </si>
  <si>
    <t>2016 m. I-II ket.</t>
  </si>
  <si>
    <t>2016 m. I ket.</t>
  </si>
  <si>
    <t>2016 m. IV ket.</t>
  </si>
  <si>
    <t>2016 m. II-III ket.</t>
  </si>
  <si>
    <t>2016 m. II ket.</t>
  </si>
  <si>
    <t>2016 m. III-IV ket.</t>
  </si>
  <si>
    <t>2016 m. I, IV ket.</t>
  </si>
  <si>
    <t>JAUNIMO IR NEVYRIAUSYBINIŲ ORGANIZACIJŲ PROGRAMOS (NR.5)</t>
  </si>
  <si>
    <t>SAVIVALDYBĖS PAGRINDINIŲ FUNKCIJŲ PROGRAMOS (NR.7)</t>
  </si>
  <si>
    <t>DARBO RINKOS POLITIKOS RENGIMO IR ĮGYVENDINIMO PROGRAMOS (NR.8)</t>
  </si>
  <si>
    <t>VERSLO PLĖTROS PROGRAMOS (NR.9)</t>
  </si>
  <si>
    <t>MOKYMOSI VISĄ GYVENIMĄ IR SPORTO PROGRAMOS (NR.1)</t>
  </si>
  <si>
    <t>REGIONINĖS PLĖTROS IR BENDRUOMENINIŲ INICIATYVŲ PROGRAMOS (NR.4)</t>
  </si>
  <si>
    <t>SP, ES</t>
  </si>
  <si>
    <t>SP, ES,VB</t>
  </si>
  <si>
    <t>SB, ES, VB</t>
  </si>
  <si>
    <t>Parengtos medžiagos komplektų skaičius</t>
  </si>
  <si>
    <t>Uždavinys: Skatinti ir palaikyti jaunimo iniciatyvas.</t>
  </si>
  <si>
    <t xml:space="preserve"> (05) Jaunimo ir nevyriausybinių organizacijų iš viso programai:</t>
  </si>
  <si>
    <t xml:space="preserve"> Saugoti krašto kultūrinį identitetą.</t>
  </si>
  <si>
    <t>Saugoti  krašto etnokultūrą ir rūpintis jos sklaida.</t>
  </si>
  <si>
    <t>SB, VB</t>
  </si>
  <si>
    <t>Modernizuoti ir įrengti 12 ekspozicijų ZM</t>
  </si>
  <si>
    <t>Priemonės: Atlikti kumetyno (amatininkų namo) (u.k 24745) )  avarinės būklės likvidavimo darbus  (Zyplių dvaras)</t>
  </si>
  <si>
    <t>Suformuoti patrauklaus turizmui ir poilsiui krašto įvaizdį.</t>
  </si>
  <si>
    <t>Gerinti kultūros ir turizmo paslaugų kokybę.</t>
  </si>
  <si>
    <t>Įgyvenditi programą skirtą Lietuvos valstybės atkūrimo 100-mečiui</t>
  </si>
  <si>
    <t>Priemonės skirtos savivaldybės administracijos darbuotojų, kurių išlaikymo išlaidos apskaitomos pagal gynybos valstybės funkcijas,  kokybiško darbo užtikrinimui (Darbo užmokestis, darbo priemonės, kvalifikacijos kėlimas, komandiruotės, administracijos darbuotojų funkcijų atlikimui būtinų paslaugų įsigijimas)</t>
  </si>
  <si>
    <t>Priemonės skirtos savivaldybės administracijos darbuotojų, kurių išlaikymo išlaidos apskaitomos pagal patvirtintas socialinės apsaugos valstybės funkcijas,  kokybiško darbo užtikrinimui (Darbo užmokestis, darbo priemonės, kvalifikacijos kėlimas, komandiruotės, administracijos darbuotojų funkcijų atlikimui būtinų paslaugų įsigijimas)</t>
  </si>
  <si>
    <t>Uždavinys: Užtikrinti efektyvų priskirtųjų (ribotai savarankiškų) savivaldybių funkcijų vykdymą.</t>
  </si>
  <si>
    <t>(06) Kultūros plėtros iš viso programai:</t>
  </si>
  <si>
    <t>(01) Mokymosi visą gyvenimą ir sporto iš viso programai:</t>
  </si>
  <si>
    <t xml:space="preserve"> Tikslas: Plėtoti paramą verslui.</t>
  </si>
  <si>
    <t>Uždavinys: Skatinti verslo bendruomenės, vietos savivaldos iniciatyvas, bendrus projektus.</t>
  </si>
  <si>
    <t xml:space="preserve"> Tikslas:  Skatinti investicijas  į Šakių rajono ekonomiką.</t>
  </si>
  <si>
    <t>Uždavinys: Parengti  investicijų pritraukimo strategiją ir pasirengti jos įgyvendinimui.</t>
  </si>
  <si>
    <t xml:space="preserve"> (09) Verslo plėtros iš viso programai:</t>
  </si>
  <si>
    <t>Uždavinys: Gerinti kultūros ir turizmo paslaugų kokybę.</t>
  </si>
  <si>
    <t>Pateiktų pasiūlymų komplektų skaičius</t>
  </si>
  <si>
    <t>Suderintų leidybos maketų skaičius</t>
  </si>
  <si>
    <t>Organizuoti tarptautinės gido dienos ir tarptautinės  turizmo dienos renginius ir renginį Šakių rajono turizmo paslaugų teikėjams, aptariant problemas, perspektyvas.</t>
  </si>
  <si>
    <t>(10) Turizmo plėtros iš viso programai:</t>
  </si>
  <si>
    <t>Parengtų informacijos komplektų skaičius</t>
  </si>
  <si>
    <t>Parengtų maketų skaičius</t>
  </si>
  <si>
    <t>Tikslinių adresatų, kuries išplatinta informacija, skaičius</t>
  </si>
  <si>
    <t>Atsakytų užklausų skaičius</t>
  </si>
  <si>
    <t>Atsakyų užklausų skaičius</t>
  </si>
  <si>
    <t>Aptarnautų lankytųjų skaičius</t>
  </si>
  <si>
    <t>Atnaujintų žemėlapių tiražų skaičius</t>
  </si>
  <si>
    <t>Tikslinių adresatų, kuries išplatinta informacija skaičius</t>
  </si>
  <si>
    <t>Organizuotų infoturų ir renginių skaičius</t>
  </si>
  <si>
    <t>Parengtų konepcijų skaičius</t>
  </si>
  <si>
    <t>Įsigytų rekvizitų komplektų skaičius</t>
  </si>
  <si>
    <t>Dalyvautų parodų skaičius</t>
  </si>
  <si>
    <t>Parengtų publikacijų, straipsnių skaičius</t>
  </si>
  <si>
    <t>Inicijuotų veiklų skaičius</t>
  </si>
  <si>
    <t>Išbandytų produktų skaičius</t>
  </si>
  <si>
    <t>Koncepcijų skaičius</t>
  </si>
  <si>
    <t>Užmegztų kontaktų skaičius</t>
  </si>
  <si>
    <t>Sudarytų ir pateiktų statistinių ataskaitų skaičius</t>
  </si>
  <si>
    <t>Fiksuotų duomenų komplektų skaičius</t>
  </si>
  <si>
    <t>Dalyvautų renginių skaičius</t>
  </si>
  <si>
    <t>Dalyvautų mokymų skaičius</t>
  </si>
  <si>
    <t>Sudarytų paketų skaičius</t>
  </si>
  <si>
    <t>Sudarytų individualių maršrutų pasiūlymų skaičius</t>
  </si>
  <si>
    <t>Sukurtų ir administruojamų interneto svetainių skaičius</t>
  </si>
  <si>
    <t>Palaikomų profilių skaičius</t>
  </si>
  <si>
    <t>Organizuotų susitikimų skaičius</t>
  </si>
  <si>
    <t>Organizuotų renginių skaičius</t>
  </si>
  <si>
    <t>Uždavinys: Gerinti ir plėtoti turizmo infrastruktūrą.</t>
  </si>
  <si>
    <t>Parengtos informacijos komplektų skaičius</t>
  </si>
  <si>
    <t>Registruotų dalyvių skaičius</t>
  </si>
  <si>
    <t>Duomenų bazės palaikymo ir koregavimo plotas</t>
  </si>
  <si>
    <t>ha            vnt.</t>
  </si>
  <si>
    <t>ha vnt.</t>
  </si>
  <si>
    <t xml:space="preserve"> (11) Žemės ūkio plėtros iš viso programai:</t>
  </si>
  <si>
    <t>Didinti žemės ūkio konkurencingumą.</t>
  </si>
  <si>
    <t xml:space="preserve"> Užtikrinti efektyvų melioracijos statinių funkcionavimą.</t>
  </si>
  <si>
    <t>Atliktų gamtinės žemių užtvankos priežiūros ir remonto darbų plotas. Parengtų tvenkinio techninių ir teisinių dokumentų, reikalingų žemės ūkio paskirties hidrotechnikos kompleksams inventorizuoti ir teisiškai registruoti, skaičius</t>
  </si>
  <si>
    <t>Tikslas: Užtikrinti švarią ir saugią aplinką.</t>
  </si>
  <si>
    <t>Uždavinys: Spręsti atliekų tvarkymo problemas.</t>
  </si>
  <si>
    <t>Uždavinys: Gerinti vandens kokybę.</t>
  </si>
  <si>
    <t>Tikslas: Plėtoti savivaldybės  kelių ir transporto infrastruktūrą.</t>
  </si>
  <si>
    <t>Uždavinys: Plėtoti kelių ir gatvių infrastruktūrą.</t>
  </si>
  <si>
    <t>Uždavinys: Plėtoti pėsčiųjų ir  dviračių takų infrastruktūrą.</t>
  </si>
  <si>
    <t>Tikslas: Modernizuoti  ir plėtoti urbanistinę infrastruktūrą.</t>
  </si>
  <si>
    <t>Uždavinys: Atnaujinti gyvenamųjų daugiabučių namų infrastruktūrą.</t>
  </si>
  <si>
    <t>Plėtoti komunikacijų ir energetikos infrastruktūrą.</t>
  </si>
  <si>
    <t>Uždavinys: Rekonstruoti ir modernizuoti energetikos ūkį.</t>
  </si>
  <si>
    <t>SB, SB(ĮP), SB(D)</t>
  </si>
  <si>
    <t>SB(ĮP), SB(D)</t>
  </si>
  <si>
    <t>SB, SB(D)</t>
  </si>
  <si>
    <t xml:space="preserve"> SB(ĮP)</t>
  </si>
  <si>
    <t xml:space="preserve"> SB(D)</t>
  </si>
  <si>
    <t xml:space="preserve"> SB(ĮP), SB(D)</t>
  </si>
  <si>
    <t xml:space="preserve"> SB, ES, VB</t>
  </si>
  <si>
    <t>ES, KT</t>
  </si>
  <si>
    <t xml:space="preserve"> Pagalbos į namus paslaugų teikimas pagyvenusiems, neįgaliems, vienišiems rajono gyventojams - Paslaugų teikėjas - Socialinių paslaugų centras.</t>
  </si>
  <si>
    <t>Lėšos, skirtos 0,5 etato asmeninio asistento išlaikymui (Paslaugų teikėjas - Dobilevičiūtės)</t>
  </si>
  <si>
    <t>Dienos centrų, gavusių finansavimą, skaičius</t>
  </si>
  <si>
    <t>Asmenų, gavusių socialinį būstą, skaičius</t>
  </si>
  <si>
    <t>Priemonė. Finansuoti ilgalaikės socialinės globos paslaugas  asmenims, kuriems paslaugas teikia  valstybinės ir kitos  socialinių  paslaugų įstaigos.</t>
  </si>
  <si>
    <t xml:space="preserve">Staiga mirusių asmenų, gabenimų į teismo medicinos instituto įstaigas, skaičius </t>
  </si>
  <si>
    <t>Priemonė. Mokėti vienkartines išmokas rajono gyventojams stichinių nelaimių, gaisro,  skurdo atvejais</t>
  </si>
  <si>
    <t>SB(AA)*</t>
  </si>
  <si>
    <t>SB(AA)* - Savivaldybės aplinkos apsaugos rėmimo specialiosios programos lėšos apskaitomos tik (12) Švarios ir sveikos aplinkos ir energijos taupymo programoje.</t>
  </si>
  <si>
    <t>Tikslas: Užtikrinti geros kokybės sveikatos priežiūros paslaugų teikimą Šakių rajono gyventojams.</t>
  </si>
  <si>
    <t>Uždavinys: Formuoti rajono gyventojų sveikos gyvensenos ir sveikatos apsaugos nuostatas.</t>
  </si>
  <si>
    <t>Mokymų skaičius</t>
  </si>
  <si>
    <t>Planuojamų išleisti viešinimo priemonių skaičius</t>
  </si>
  <si>
    <t>Informavimo priemonių skaičius</t>
  </si>
  <si>
    <t>Planuojamas atlikti patalpų remontas</t>
  </si>
  <si>
    <t>Įstaigų skaičius</t>
  </si>
  <si>
    <t>Sukurtų ir įdiegtų modelių skaičius</t>
  </si>
  <si>
    <t>Įgyvendinti projektą</t>
  </si>
  <si>
    <t>Tikslas: Užtikrinti švarią ir saugią aplinką, plėtoti komunikacijų ir energetikos infrastruktūrą.</t>
  </si>
  <si>
    <t>Uždavinys: Rekonstruoti ir modernizuoti energetinį ūkį.</t>
  </si>
  <si>
    <t xml:space="preserve">Priemonė: įgyvendinti projektą,,Šakių rajono savivaldybės Baltrušių, Barzdų, Patašinės ir Paluobių kadastro vietovėse esančių melioracijos statinių remontas ir rekonstrukcija“ </t>
  </si>
  <si>
    <t>Uždavinys: Apsaugoti biologinį gamtos paveldą.</t>
  </si>
  <si>
    <r>
      <rPr>
        <sz val="12"/>
        <color theme="1"/>
        <rFont val="Times New Roman"/>
        <family val="1"/>
        <charset val="186"/>
      </rPr>
      <t>PATVIRTINTA           
Šakių rajono savivaldybės
administracijos direktoriaus
2016 m.  balandžio 4  d. įsakymu Nr. AT-</t>
    </r>
    <r>
      <rPr>
        <sz val="12"/>
        <color rgb="FFFF0000"/>
        <rFont val="Times New Roman"/>
        <family val="1"/>
        <charset val="186"/>
      </rPr>
      <t xml:space="preserve">313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</si>
</sst>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
    <numFmt numFmtId="165" formatCode="0.000"/>
    <numFmt numFmtId="166" formatCode="#,##0.0;[Red]#,##0.0"/>
    <numFmt numFmtId="167" formatCode="#,##0.000"/>
    <numFmt numFmtId="168" formatCode="0.00;[Red]0.00"/>
    <numFmt numFmtId="169" formatCode="0;[Red]0"/>
  </numFmts>
  <fonts count="51">
    <font>
      <sz val="10"/>
      <name val="Arial"/>
      <charset val="186"/>
    </font>
    <font>
      <b/>
      <sz val="9"/>
      <name val="Times New Roman"/>
      <family val="1"/>
    </font>
    <font>
      <sz val="9"/>
      <name val="Times New Roman"/>
      <family val="1"/>
    </font>
    <font>
      <b/>
      <sz val="10"/>
      <name val="Times New Roman"/>
      <family val="1"/>
    </font>
    <font>
      <sz val="10"/>
      <name val="Times New Roman"/>
      <family val="1"/>
    </font>
    <font>
      <b/>
      <sz val="9"/>
      <name val="Times New Roman"/>
      <family val="1"/>
      <charset val="186"/>
    </font>
    <font>
      <sz val="9"/>
      <name val="Times New Roman"/>
      <family val="1"/>
      <charset val="186"/>
    </font>
    <font>
      <b/>
      <sz val="8"/>
      <name val="Times New Roman"/>
      <family val="1"/>
      <charset val="186"/>
    </font>
    <font>
      <sz val="10"/>
      <name val="Times New Roman"/>
      <family val="1"/>
      <charset val="186"/>
    </font>
    <font>
      <sz val="8"/>
      <name val="Times New Roman"/>
      <family val="1"/>
      <charset val="186"/>
    </font>
    <font>
      <b/>
      <sz val="10"/>
      <name val="Times New Roman"/>
      <family val="1"/>
      <charset val="186"/>
    </font>
    <font>
      <sz val="8"/>
      <name val="Times New Roman"/>
      <family val="1"/>
    </font>
    <font>
      <sz val="10"/>
      <name val="Arial"/>
      <family val="2"/>
      <charset val="186"/>
    </font>
    <font>
      <sz val="10"/>
      <name val="TimesLT"/>
      <charset val="186"/>
    </font>
    <font>
      <sz val="10"/>
      <name val="Arial"/>
      <family val="2"/>
      <charset val="186"/>
    </font>
    <font>
      <b/>
      <sz val="8"/>
      <name val="Times New Roman"/>
      <family val="1"/>
    </font>
    <font>
      <b/>
      <sz val="7"/>
      <name val="Times New Roman"/>
      <family val="1"/>
      <charset val="186"/>
    </font>
    <font>
      <b/>
      <sz val="10"/>
      <name val="Arial"/>
      <family val="2"/>
      <charset val="186"/>
    </font>
    <font>
      <sz val="7"/>
      <name val="Times New Roman"/>
      <family val="1"/>
    </font>
    <font>
      <b/>
      <u/>
      <sz val="10"/>
      <name val="Times New Roman"/>
      <family val="1"/>
      <charset val="186"/>
    </font>
    <font>
      <sz val="10"/>
      <color indexed="60"/>
      <name val="Times New Roman"/>
      <family val="1"/>
    </font>
    <font>
      <sz val="10"/>
      <color indexed="60"/>
      <name val="Arial"/>
      <family val="2"/>
      <charset val="186"/>
    </font>
    <font>
      <sz val="12"/>
      <name val="Times New Roman"/>
      <family val="1"/>
      <charset val="186"/>
    </font>
    <font>
      <b/>
      <sz val="12"/>
      <name val="Times New Roman"/>
      <family val="1"/>
      <charset val="186"/>
    </font>
    <font>
      <sz val="8"/>
      <name val="Arial"/>
      <family val="2"/>
      <charset val="186"/>
    </font>
    <font>
      <i/>
      <sz val="10"/>
      <name val="Times New Roman"/>
      <family val="1"/>
      <charset val="186"/>
    </font>
    <font>
      <b/>
      <sz val="10"/>
      <color indexed="14"/>
      <name val="Times New Roman"/>
      <family val="1"/>
      <charset val="186"/>
    </font>
    <font>
      <sz val="11"/>
      <color theme="1"/>
      <name val="Calibri"/>
      <family val="2"/>
      <charset val="186"/>
      <scheme val="minor"/>
    </font>
    <font>
      <sz val="11"/>
      <color theme="1"/>
      <name val="Calibri"/>
      <family val="2"/>
      <scheme val="minor"/>
    </font>
    <font>
      <b/>
      <sz val="10"/>
      <color theme="1"/>
      <name val="Times New Roman"/>
      <family val="1"/>
      <charset val="186"/>
    </font>
    <font>
      <sz val="10"/>
      <color theme="1"/>
      <name val="Arial"/>
      <family val="2"/>
      <charset val="186"/>
    </font>
    <font>
      <sz val="10"/>
      <color indexed="8"/>
      <name val="Times New Roman"/>
      <family val="1"/>
      <charset val="186"/>
    </font>
    <font>
      <strike/>
      <sz val="10"/>
      <name val="Times New Roman"/>
      <family val="1"/>
      <charset val="186"/>
    </font>
    <font>
      <sz val="11"/>
      <color indexed="8"/>
      <name val="Calibri"/>
      <family val="2"/>
      <charset val="186"/>
    </font>
    <font>
      <b/>
      <sz val="10"/>
      <color indexed="8"/>
      <name val="Times New Roman"/>
      <family val="1"/>
      <charset val="186"/>
    </font>
    <font>
      <sz val="10"/>
      <color theme="1"/>
      <name val="Times New Roman"/>
      <family val="1"/>
      <charset val="186"/>
    </font>
    <font>
      <sz val="10"/>
      <color rgb="FFFF0000"/>
      <name val="Times New Roman"/>
      <family val="1"/>
      <charset val="186"/>
    </font>
    <font>
      <sz val="10"/>
      <color theme="0"/>
      <name val="Times New Roman"/>
      <family val="1"/>
      <charset val="186"/>
    </font>
    <font>
      <b/>
      <sz val="10"/>
      <color theme="0" tint="-0.249977111117893"/>
      <name val="Times New Roman"/>
      <family val="1"/>
      <charset val="186"/>
    </font>
    <font>
      <b/>
      <sz val="10"/>
      <color theme="1" tint="4.9989318521683403E-2"/>
      <name val="Times New Roman"/>
      <family val="1"/>
      <charset val="186"/>
    </font>
    <font>
      <b/>
      <sz val="10"/>
      <color rgb="FFFF0000"/>
      <name val="Times New Roman"/>
      <family val="1"/>
      <charset val="186"/>
    </font>
    <font>
      <sz val="10"/>
      <color theme="1" tint="4.9989318521683403E-2"/>
      <name val="Times New Roman"/>
      <family val="1"/>
      <charset val="186"/>
    </font>
    <font>
      <sz val="8"/>
      <color theme="1" tint="4.9989318521683403E-2"/>
      <name val="Times New Roman"/>
      <family val="1"/>
      <charset val="186"/>
    </font>
    <font>
      <b/>
      <u/>
      <sz val="10"/>
      <color theme="1"/>
      <name val="Times New Roman"/>
      <family val="1"/>
      <charset val="186"/>
    </font>
    <font>
      <b/>
      <strike/>
      <sz val="10"/>
      <name val="Times New Roman"/>
      <family val="1"/>
      <charset val="186"/>
    </font>
    <font>
      <b/>
      <strike/>
      <sz val="10"/>
      <color theme="1"/>
      <name val="Times New Roman"/>
      <family val="1"/>
      <charset val="186"/>
    </font>
    <font>
      <strike/>
      <sz val="10"/>
      <color theme="1"/>
      <name val="Times New Roman"/>
      <family val="1"/>
      <charset val="186"/>
    </font>
    <font>
      <b/>
      <sz val="9"/>
      <color theme="1"/>
      <name val="Times New Roman"/>
      <family val="1"/>
      <charset val="186"/>
    </font>
    <font>
      <sz val="12"/>
      <color rgb="FFFF0000"/>
      <name val="Times New Roman"/>
      <family val="1"/>
      <charset val="186"/>
    </font>
    <font>
      <sz val="12"/>
      <color theme="1"/>
      <name val="Times New Roman"/>
      <family val="1"/>
      <charset val="186"/>
    </font>
    <font>
      <b/>
      <sz val="10"/>
      <color rgb="FFFF00FF"/>
      <name val="Times New Roman"/>
      <family val="1"/>
      <charset val="186"/>
    </font>
  </fonts>
  <fills count="14">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43"/>
        <bgColor indexed="64"/>
      </patternFill>
    </fill>
    <fill>
      <patternFill patternType="solid">
        <fgColor rgb="FFFFFF00"/>
        <bgColor indexed="64"/>
      </patternFill>
    </fill>
    <fill>
      <patternFill patternType="solid">
        <fgColor rgb="FF99CCFF"/>
        <bgColor indexed="64"/>
      </patternFill>
    </fill>
    <fill>
      <patternFill patternType="solid">
        <fgColor rgb="FFCCFFCC"/>
        <bgColor indexed="64"/>
      </patternFill>
    </fill>
    <fill>
      <patternFill patternType="solid">
        <fgColor theme="0" tint="-0.249977111117893"/>
        <bgColor indexed="64"/>
      </patternFill>
    </fill>
    <fill>
      <patternFill patternType="solid">
        <fgColor rgb="FFC0C0C0"/>
        <bgColor indexed="64"/>
      </patternFill>
    </fill>
    <fill>
      <patternFill patternType="solid">
        <fgColor rgb="FFFFFF99"/>
        <bgColor indexed="64"/>
      </patternFill>
    </fill>
  </fills>
  <borders count="74">
    <border>
      <left/>
      <right/>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top style="medium">
        <color indexed="64"/>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medium">
        <color indexed="64"/>
      </top>
      <bottom style="thin">
        <color indexed="64"/>
      </bottom>
      <diagonal/>
    </border>
    <border>
      <left style="thick">
        <color indexed="64"/>
      </left>
      <right/>
      <top style="thin">
        <color indexed="64"/>
      </top>
      <bottom style="medium">
        <color indexed="64"/>
      </bottom>
      <diagonal/>
    </border>
    <border>
      <left style="thick">
        <color indexed="64"/>
      </left>
      <right style="thin">
        <color indexed="64"/>
      </right>
      <top style="thin">
        <color indexed="64"/>
      </top>
      <bottom style="medium">
        <color indexed="64"/>
      </bottom>
      <diagonal/>
    </border>
    <border>
      <left style="thick">
        <color indexed="64"/>
      </left>
      <right style="thin">
        <color indexed="64"/>
      </right>
      <top style="medium">
        <color indexed="64"/>
      </top>
      <bottom/>
      <diagonal/>
    </border>
    <border>
      <left style="thick">
        <color indexed="64"/>
      </left>
      <right style="thick">
        <color indexed="64"/>
      </right>
      <top style="medium">
        <color indexed="64"/>
      </top>
      <bottom/>
      <diagonal/>
    </border>
    <border>
      <left style="thick">
        <color indexed="64"/>
      </left>
      <right style="thin">
        <color indexed="64"/>
      </right>
      <top style="medium">
        <color indexed="64"/>
      </top>
      <bottom style="thin">
        <color indexed="64"/>
      </bottom>
      <diagonal/>
    </border>
    <border>
      <left style="thick">
        <color indexed="64"/>
      </left>
      <right/>
      <top/>
      <bottom/>
      <diagonal/>
    </border>
    <border>
      <left style="thick">
        <color indexed="64"/>
      </left>
      <right style="thin">
        <color indexed="64"/>
      </right>
      <top/>
      <bottom/>
      <diagonal/>
    </border>
    <border>
      <left style="thin">
        <color indexed="64"/>
      </left>
      <right style="thin">
        <color indexed="64"/>
      </right>
      <top/>
      <bottom/>
      <diagonal/>
    </border>
    <border>
      <left style="thick">
        <color indexed="64"/>
      </left>
      <right style="thick">
        <color indexed="64"/>
      </right>
      <top/>
      <bottom/>
      <diagonal/>
    </border>
    <border>
      <left style="medium">
        <color indexed="64"/>
      </left>
      <right style="thin">
        <color indexed="64"/>
      </right>
      <top style="thin">
        <color indexed="64"/>
      </top>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right style="medium">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style="thick">
        <color indexed="64"/>
      </right>
      <top style="medium">
        <color indexed="64"/>
      </top>
      <bottom/>
      <diagonal/>
    </border>
    <border>
      <left style="medium">
        <color indexed="64"/>
      </left>
      <right style="thick">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s>
  <cellStyleXfs count="7">
    <xf numFmtId="0" fontId="0" fillId="0" borderId="0"/>
    <xf numFmtId="0" fontId="28" fillId="0" borderId="0"/>
    <xf numFmtId="0" fontId="14" fillId="0" borderId="0"/>
    <xf numFmtId="0" fontId="12" fillId="0" borderId="0"/>
    <xf numFmtId="0" fontId="27" fillId="0" borderId="0"/>
    <xf numFmtId="0" fontId="13" fillId="0" borderId="0"/>
    <xf numFmtId="0" fontId="12" fillId="0" borderId="0"/>
  </cellStyleXfs>
  <cellXfs count="918">
    <xf numFmtId="0" fontId="0" fillId="0" borderId="0" xfId="0"/>
    <xf numFmtId="0" fontId="9" fillId="0" borderId="0" xfId="0" applyFont="1" applyAlignment="1">
      <alignment vertical="top"/>
    </xf>
    <xf numFmtId="0" fontId="11" fillId="0" borderId="0" xfId="0" applyFont="1" applyBorder="1" applyAlignment="1">
      <alignment vertical="top"/>
    </xf>
    <xf numFmtId="0" fontId="9" fillId="0" borderId="0" xfId="0" applyFont="1" applyFill="1" applyAlignment="1">
      <alignment vertical="top"/>
    </xf>
    <xf numFmtId="0" fontId="8" fillId="0" borderId="0" xfId="0" applyFont="1" applyAlignment="1">
      <alignment vertical="top"/>
    </xf>
    <xf numFmtId="0" fontId="9" fillId="0" borderId="0" xfId="1" applyFont="1" applyAlignment="1">
      <alignment vertical="top"/>
    </xf>
    <xf numFmtId="0" fontId="8" fillId="0" borderId="0" xfId="1" applyFont="1" applyAlignment="1">
      <alignment vertical="top"/>
    </xf>
    <xf numFmtId="0" fontId="11" fillId="0" borderId="1" xfId="1" applyFont="1" applyBorder="1" applyAlignment="1">
      <alignment horizontal="center" vertical="center" textRotation="90" wrapText="1"/>
    </xf>
    <xf numFmtId="49" fontId="5" fillId="2" borderId="2"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0" fontId="14" fillId="0" borderId="4" xfId="1" applyFont="1" applyBorder="1" applyAlignment="1">
      <alignment vertical="top" wrapText="1"/>
    </xf>
    <xf numFmtId="49" fontId="5" fillId="3" borderId="5"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6" fillId="0" borderId="7" xfId="1" applyNumberFormat="1" applyFont="1" applyBorder="1" applyAlignment="1">
      <alignment horizontal="center" vertical="top"/>
    </xf>
    <xf numFmtId="0" fontId="14" fillId="0" borderId="8" xfId="1" applyFont="1" applyBorder="1" applyAlignment="1">
      <alignment horizontal="center" vertical="top"/>
    </xf>
    <xf numFmtId="49" fontId="6" fillId="0" borderId="9" xfId="1" applyNumberFormat="1" applyFont="1" applyBorder="1" applyAlignment="1">
      <alignment horizontal="center" vertical="top"/>
    </xf>
    <xf numFmtId="0" fontId="14" fillId="0" borderId="10" xfId="1" applyFont="1" applyBorder="1" applyAlignment="1">
      <alignment horizontal="center" vertical="top" wrapText="1"/>
    </xf>
    <xf numFmtId="164" fontId="5" fillId="4" borderId="3" xfId="1" applyNumberFormat="1" applyFont="1" applyFill="1" applyBorder="1" applyAlignment="1">
      <alignment horizontal="center" vertical="top"/>
    </xf>
    <xf numFmtId="164" fontId="2" fillId="0" borderId="5" xfId="1" applyNumberFormat="1" applyFont="1" applyFill="1" applyBorder="1" applyAlignment="1">
      <alignment horizontal="center" vertical="top"/>
    </xf>
    <xf numFmtId="164" fontId="5" fillId="4" borderId="11" xfId="1" applyNumberFormat="1" applyFont="1" applyFill="1" applyBorder="1" applyAlignment="1">
      <alignment horizontal="center" vertical="top"/>
    </xf>
    <xf numFmtId="0" fontId="5" fillId="4" borderId="12" xfId="1" applyFont="1" applyFill="1" applyBorder="1" applyAlignment="1">
      <alignment horizontal="right" vertical="top" wrapText="1"/>
    </xf>
    <xf numFmtId="0" fontId="11" fillId="0" borderId="1" xfId="1" applyFont="1" applyFill="1" applyBorder="1" applyAlignment="1">
      <alignment horizontal="center" vertical="center" textRotation="90" wrapText="1"/>
    </xf>
    <xf numFmtId="164" fontId="2" fillId="0" borderId="13" xfId="1" applyNumberFormat="1" applyFont="1" applyFill="1" applyBorder="1" applyAlignment="1">
      <alignment horizontal="center" vertical="top"/>
    </xf>
    <xf numFmtId="164" fontId="2" fillId="0" borderId="14" xfId="1" applyNumberFormat="1" applyFont="1" applyFill="1" applyBorder="1" applyAlignment="1">
      <alignment horizontal="center" vertical="top"/>
    </xf>
    <xf numFmtId="164" fontId="6" fillId="0" borderId="15" xfId="1" applyNumberFormat="1" applyFont="1" applyFill="1" applyBorder="1" applyAlignment="1">
      <alignment horizontal="center"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vertical="top"/>
    </xf>
    <xf numFmtId="0" fontId="17" fillId="0" borderId="10" xfId="1" applyFont="1" applyBorder="1" applyAlignment="1">
      <alignment horizontal="center" vertical="top"/>
    </xf>
    <xf numFmtId="164" fontId="5" fillId="4" borderId="17" xfId="1" applyNumberFormat="1" applyFont="1" applyFill="1" applyBorder="1" applyAlignment="1">
      <alignment horizontal="center" vertical="top"/>
    </xf>
    <xf numFmtId="164" fontId="5" fillId="4" borderId="18" xfId="1" applyNumberFormat="1" applyFont="1" applyFill="1" applyBorder="1" applyAlignment="1">
      <alignment horizontal="center" vertical="top"/>
    </xf>
    <xf numFmtId="164" fontId="5" fillId="4" borderId="6" xfId="1" applyNumberFormat="1" applyFont="1" applyFill="1" applyBorder="1" applyAlignment="1">
      <alignment horizontal="center" vertical="top"/>
    </xf>
    <xf numFmtId="0" fontId="5" fillId="4" borderId="10" xfId="1" applyFont="1" applyFill="1" applyBorder="1" applyAlignment="1">
      <alignment horizontal="right" vertical="top" wrapText="1"/>
    </xf>
    <xf numFmtId="164" fontId="5" fillId="4" borderId="19" xfId="1" applyNumberFormat="1" applyFont="1" applyFill="1" applyBorder="1" applyAlignment="1">
      <alignment horizontal="center" vertical="top"/>
    </xf>
    <xf numFmtId="164" fontId="5" fillId="4" borderId="20" xfId="1" applyNumberFormat="1" applyFont="1" applyFill="1" applyBorder="1" applyAlignment="1">
      <alignment horizontal="center" vertical="top"/>
    </xf>
    <xf numFmtId="0" fontId="6" fillId="0" borderId="21" xfId="1" applyFont="1" applyFill="1" applyBorder="1" applyAlignment="1">
      <alignment horizontal="center" vertical="top" wrapText="1"/>
    </xf>
    <xf numFmtId="164" fontId="6" fillId="0" borderId="22" xfId="1" applyNumberFormat="1" applyFont="1" applyFill="1" applyBorder="1" applyAlignment="1">
      <alignment horizontal="center" vertical="top"/>
    </xf>
    <xf numFmtId="164" fontId="6" fillId="0" borderId="23" xfId="1" applyNumberFormat="1" applyFont="1" applyFill="1" applyBorder="1" applyAlignment="1">
      <alignment horizontal="center" vertical="top"/>
    </xf>
    <xf numFmtId="164" fontId="6" fillId="0" borderId="24" xfId="1" applyNumberFormat="1" applyFont="1" applyFill="1" applyBorder="1" applyAlignment="1">
      <alignment horizontal="center" vertical="top"/>
    </xf>
    <xf numFmtId="0" fontId="5" fillId="4" borderId="25" xfId="1" applyFont="1" applyFill="1" applyBorder="1" applyAlignment="1">
      <alignment horizontal="right" vertical="top" wrapText="1"/>
    </xf>
    <xf numFmtId="164" fontId="6" fillId="4" borderId="26" xfId="1" applyNumberFormat="1" applyFont="1" applyFill="1" applyBorder="1" applyAlignment="1">
      <alignment horizontal="center" vertical="top"/>
    </xf>
    <xf numFmtId="49" fontId="10" fillId="0" borderId="27" xfId="1" applyNumberFormat="1" applyFont="1" applyBorder="1" applyAlignment="1">
      <alignment horizontal="center" vertical="top"/>
    </xf>
    <xf numFmtId="0" fontId="6" fillId="0" borderId="21" xfId="1" applyFont="1" applyBorder="1" applyAlignment="1">
      <alignment horizontal="center" vertical="top"/>
    </xf>
    <xf numFmtId="164" fontId="2" fillId="0" borderId="28" xfId="1" applyNumberFormat="1" applyFont="1" applyFill="1" applyBorder="1" applyAlignment="1">
      <alignment horizontal="center" vertical="top"/>
    </xf>
    <xf numFmtId="164" fontId="6" fillId="0" borderId="24" xfId="1" applyNumberFormat="1" applyFont="1" applyBorder="1" applyAlignment="1">
      <alignment horizontal="center" vertical="top"/>
    </xf>
    <xf numFmtId="49" fontId="10" fillId="0" borderId="29" xfId="1" applyNumberFormat="1" applyFont="1" applyBorder="1" applyAlignment="1">
      <alignment horizontal="center" vertical="top"/>
    </xf>
    <xf numFmtId="49" fontId="16" fillId="0" borderId="30" xfId="1" applyNumberFormat="1" applyFont="1" applyBorder="1" applyAlignment="1">
      <alignment horizontal="center" vertical="top"/>
    </xf>
    <xf numFmtId="164" fontId="6" fillId="0" borderId="17" xfId="1" applyNumberFormat="1" applyFont="1" applyFill="1" applyBorder="1" applyAlignment="1">
      <alignment horizontal="center" vertical="top"/>
    </xf>
    <xf numFmtId="164" fontId="6" fillId="0" borderId="26" xfId="1" applyNumberFormat="1" applyFont="1" applyFill="1" applyBorder="1" applyAlignment="1">
      <alignment horizontal="center" vertical="top"/>
    </xf>
    <xf numFmtId="0" fontId="14" fillId="0" borderId="3" xfId="1" applyFont="1" applyBorder="1" applyAlignment="1">
      <alignment vertical="top" wrapText="1"/>
    </xf>
    <xf numFmtId="49" fontId="16" fillId="0" borderId="9" xfId="1" applyNumberFormat="1" applyFont="1" applyBorder="1" applyAlignment="1">
      <alignment horizontal="center" vertical="top"/>
    </xf>
    <xf numFmtId="164" fontId="2" fillId="0" borderId="31" xfId="1" applyNumberFormat="1" applyFont="1" applyFill="1" applyBorder="1" applyAlignment="1">
      <alignment horizontal="center" vertical="top"/>
    </xf>
    <xf numFmtId="164" fontId="2" fillId="0" borderId="18" xfId="1" applyNumberFormat="1" applyFont="1" applyFill="1" applyBorder="1" applyAlignment="1">
      <alignment horizontal="center" vertical="top"/>
    </xf>
    <xf numFmtId="164" fontId="6" fillId="0" borderId="32" xfId="1" applyNumberFormat="1" applyFont="1" applyFill="1" applyBorder="1" applyAlignment="1">
      <alignment horizontal="center" vertical="top"/>
    </xf>
    <xf numFmtId="164" fontId="6" fillId="0" borderId="33" xfId="1" applyNumberFormat="1" applyFont="1" applyFill="1" applyBorder="1" applyAlignment="1">
      <alignment horizontal="center" vertical="top"/>
    </xf>
    <xf numFmtId="164" fontId="6" fillId="5" borderId="14" xfId="1" applyNumberFormat="1" applyFont="1" applyFill="1" applyBorder="1" applyAlignment="1">
      <alignment horizontal="center" vertical="top"/>
    </xf>
    <xf numFmtId="164" fontId="6" fillId="5" borderId="23" xfId="1" applyNumberFormat="1" applyFont="1" applyFill="1" applyBorder="1" applyAlignment="1">
      <alignment horizontal="center" vertical="top"/>
    </xf>
    <xf numFmtId="164" fontId="6" fillId="5" borderId="17" xfId="1" applyNumberFormat="1" applyFont="1" applyFill="1" applyBorder="1" applyAlignment="1">
      <alignment horizontal="center" vertical="top"/>
    </xf>
    <xf numFmtId="164" fontId="8" fillId="5" borderId="23" xfId="1" applyNumberFormat="1" applyFont="1" applyFill="1" applyBorder="1" applyAlignment="1">
      <alignment horizontal="center" vertical="top"/>
    </xf>
    <xf numFmtId="164" fontId="8" fillId="5" borderId="28" xfId="1" applyNumberFormat="1" applyFont="1" applyFill="1" applyBorder="1" applyAlignment="1">
      <alignment horizontal="center" vertical="top"/>
    </xf>
    <xf numFmtId="49" fontId="6" fillId="0" borderId="0" xfId="1" applyNumberFormat="1" applyFont="1" applyBorder="1" applyAlignment="1">
      <alignment horizontal="center" vertical="top"/>
    </xf>
    <xf numFmtId="49" fontId="6" fillId="0" borderId="34" xfId="1" applyNumberFormat="1" applyFont="1" applyBorder="1" applyAlignment="1">
      <alignment horizontal="center" vertical="top"/>
    </xf>
    <xf numFmtId="164" fontId="5" fillId="4" borderId="12" xfId="1" applyNumberFormat="1" applyFont="1" applyFill="1" applyBorder="1" applyAlignment="1">
      <alignment horizontal="center" vertical="top"/>
    </xf>
    <xf numFmtId="164" fontId="8" fillId="0" borderId="22" xfId="1" applyNumberFormat="1" applyFont="1" applyFill="1" applyBorder="1" applyAlignment="1">
      <alignment horizontal="center" vertical="top"/>
    </xf>
    <xf numFmtId="164" fontId="8" fillId="0" borderId="31" xfId="1" applyNumberFormat="1" applyFont="1" applyFill="1" applyBorder="1" applyAlignment="1">
      <alignment horizontal="center" vertical="top"/>
    </xf>
    <xf numFmtId="0" fontId="15" fillId="4" borderId="25" xfId="0" applyFont="1" applyFill="1" applyBorder="1" applyAlignment="1">
      <alignment horizontal="center" vertical="top"/>
    </xf>
    <xf numFmtId="164" fontId="2" fillId="0" borderId="5" xfId="0" applyNumberFormat="1" applyFont="1" applyFill="1" applyBorder="1" applyAlignment="1">
      <alignment horizontal="center" vertical="top" wrapText="1"/>
    </xf>
    <xf numFmtId="164" fontId="2" fillId="0" borderId="33" xfId="0" applyNumberFormat="1" applyFont="1" applyFill="1" applyBorder="1" applyAlignment="1">
      <alignment horizontal="center" vertical="top" wrapText="1"/>
    </xf>
    <xf numFmtId="164" fontId="2" fillId="0" borderId="2" xfId="0" applyNumberFormat="1" applyFont="1" applyFill="1" applyBorder="1" applyAlignment="1">
      <alignment horizontal="center" vertical="top" wrapText="1"/>
    </xf>
    <xf numFmtId="0" fontId="6" fillId="0" borderId="9" xfId="1" applyFont="1" applyBorder="1" applyAlignment="1">
      <alignment horizontal="center" vertical="top"/>
    </xf>
    <xf numFmtId="0" fontId="2" fillId="0" borderId="9" xfId="0" applyFont="1" applyBorder="1" applyAlignment="1">
      <alignment horizontal="center" vertical="top" wrapText="1"/>
    </xf>
    <xf numFmtId="49" fontId="10" fillId="3" borderId="11" xfId="0" applyNumberFormat="1" applyFont="1" applyFill="1" applyBorder="1" applyAlignment="1">
      <alignment horizontal="center" vertical="top"/>
    </xf>
    <xf numFmtId="49" fontId="10" fillId="2" borderId="35" xfId="0" applyNumberFormat="1" applyFont="1" applyFill="1" applyBorder="1" applyAlignment="1">
      <alignment horizontal="center" vertical="top"/>
    </xf>
    <xf numFmtId="0" fontId="8" fillId="0" borderId="0" xfId="0" applyFont="1" applyBorder="1" applyAlignment="1">
      <alignment vertical="top"/>
    </xf>
    <xf numFmtId="164" fontId="10" fillId="2" borderId="35" xfId="0" applyNumberFormat="1" applyFont="1" applyFill="1" applyBorder="1" applyAlignment="1">
      <alignment horizontal="center" vertical="top"/>
    </xf>
    <xf numFmtId="164" fontId="10" fillId="2" borderId="36" xfId="0" applyNumberFormat="1" applyFont="1" applyFill="1" applyBorder="1" applyAlignment="1">
      <alignment horizontal="center" vertical="top"/>
    </xf>
    <xf numFmtId="164" fontId="10" fillId="2" borderId="11" xfId="0" applyNumberFormat="1" applyFont="1" applyFill="1" applyBorder="1" applyAlignment="1">
      <alignment horizontal="center" vertical="top"/>
    </xf>
    <xf numFmtId="164" fontId="10" fillId="2" borderId="6" xfId="0" applyNumberFormat="1" applyFont="1" applyFill="1" applyBorder="1" applyAlignment="1">
      <alignment horizontal="center" vertical="top"/>
    </xf>
    <xf numFmtId="164" fontId="10" fillId="2" borderId="19" xfId="0" applyNumberFormat="1" applyFont="1" applyFill="1" applyBorder="1" applyAlignment="1">
      <alignment horizontal="center" vertical="top"/>
    </xf>
    <xf numFmtId="49" fontId="10" fillId="6" borderId="11" xfId="0" applyNumberFormat="1" applyFont="1" applyFill="1" applyBorder="1" applyAlignment="1">
      <alignment horizontal="center" vertical="top"/>
    </xf>
    <xf numFmtId="0" fontId="2" fillId="0" borderId="37" xfId="0" applyFont="1" applyBorder="1" applyAlignment="1">
      <alignment horizontal="center" vertical="top"/>
    </xf>
    <xf numFmtId="0" fontId="15" fillId="4" borderId="38" xfId="0" applyFont="1" applyFill="1" applyBorder="1" applyAlignment="1">
      <alignment horizontal="center" vertical="top"/>
    </xf>
    <xf numFmtId="164" fontId="1" fillId="4" borderId="39" xfId="0" applyNumberFormat="1" applyFont="1" applyFill="1" applyBorder="1" applyAlignment="1">
      <alignment horizontal="center" vertical="top"/>
    </xf>
    <xf numFmtId="164" fontId="1" fillId="4" borderId="17" xfId="0" applyNumberFormat="1" applyFont="1" applyFill="1" applyBorder="1" applyAlignment="1">
      <alignment horizontal="center" vertical="top"/>
    </xf>
    <xf numFmtId="164" fontId="2" fillId="0" borderId="32" xfId="0" applyNumberFormat="1" applyFont="1" applyFill="1" applyBorder="1" applyAlignment="1">
      <alignment horizontal="center" vertical="top" wrapText="1"/>
    </xf>
    <xf numFmtId="164" fontId="2" fillId="0" borderId="40" xfId="0" applyNumberFormat="1" applyFont="1" applyFill="1" applyBorder="1" applyAlignment="1">
      <alignment horizontal="center" vertical="top" wrapText="1"/>
    </xf>
    <xf numFmtId="0" fontId="2" fillId="0" borderId="41" xfId="0" applyFont="1" applyBorder="1" applyAlignment="1">
      <alignment horizontal="center" vertical="top" wrapText="1"/>
    </xf>
    <xf numFmtId="164" fontId="2" fillId="0" borderId="42" xfId="0" applyNumberFormat="1" applyFont="1" applyBorder="1" applyAlignment="1">
      <alignment horizontal="center" vertical="center"/>
    </xf>
    <xf numFmtId="164" fontId="2" fillId="0" borderId="14" xfId="0" applyNumberFormat="1" applyFont="1" applyBorder="1" applyAlignment="1">
      <alignment horizontal="center" vertical="center"/>
    </xf>
    <xf numFmtId="164" fontId="1" fillId="4" borderId="39" xfId="0" applyNumberFormat="1" applyFont="1" applyFill="1" applyBorder="1" applyAlignment="1">
      <alignment horizontal="center" vertical="center"/>
    </xf>
    <xf numFmtId="164" fontId="1" fillId="4" borderId="17" xfId="0" applyNumberFormat="1" applyFont="1" applyFill="1" applyBorder="1" applyAlignment="1">
      <alignment horizontal="center" vertical="center"/>
    </xf>
    <xf numFmtId="0" fontId="2" fillId="0" borderId="43" xfId="0" applyFont="1" applyBorder="1" applyAlignment="1">
      <alignment horizontal="center" vertical="top"/>
    </xf>
    <xf numFmtId="164" fontId="2" fillId="0" borderId="44" xfId="0" applyNumberFormat="1" applyFont="1" applyBorder="1" applyAlignment="1">
      <alignment horizontal="center" vertical="center"/>
    </xf>
    <xf numFmtId="164" fontId="2" fillId="0" borderId="45" xfId="0" applyNumberFormat="1" applyFont="1" applyBorder="1" applyAlignment="1">
      <alignment horizontal="center" vertical="center"/>
    </xf>
    <xf numFmtId="0" fontId="2" fillId="0" borderId="0" xfId="0" applyFont="1" applyFill="1" applyAlignment="1">
      <alignment vertical="top"/>
    </xf>
    <xf numFmtId="0" fontId="1" fillId="0" borderId="41" xfId="0" applyFont="1" applyBorder="1" applyAlignment="1">
      <alignment horizontal="center" vertical="top" wrapText="1"/>
    </xf>
    <xf numFmtId="0" fontId="15" fillId="5" borderId="43" xfId="0" applyFont="1" applyFill="1" applyBorder="1" applyAlignment="1">
      <alignment horizontal="center" vertical="top"/>
    </xf>
    <xf numFmtId="164" fontId="1" fillId="5" borderId="45" xfId="0" applyNumberFormat="1" applyFont="1" applyFill="1" applyBorder="1" applyAlignment="1">
      <alignment horizontal="center" vertical="top"/>
    </xf>
    <xf numFmtId="164" fontId="6" fillId="5" borderId="44" xfId="0" applyNumberFormat="1" applyFont="1" applyFill="1" applyBorder="1" applyAlignment="1">
      <alignment horizontal="center" vertical="top"/>
    </xf>
    <xf numFmtId="0" fontId="2" fillId="0" borderId="46" xfId="0" applyFont="1" applyBorder="1" applyAlignment="1">
      <alignment horizontal="center" vertical="top" wrapText="1"/>
    </xf>
    <xf numFmtId="164" fontId="2" fillId="0" borderId="44" xfId="0" applyNumberFormat="1" applyFont="1" applyFill="1" applyBorder="1" applyAlignment="1">
      <alignment horizontal="center" vertical="top" wrapText="1"/>
    </xf>
    <xf numFmtId="164" fontId="2" fillId="0" borderId="45" xfId="0" applyNumberFormat="1" applyFont="1" applyFill="1" applyBorder="1" applyAlignment="1">
      <alignment horizontal="center" vertical="top" wrapText="1"/>
    </xf>
    <xf numFmtId="164" fontId="1" fillId="0" borderId="45" xfId="0" applyNumberFormat="1" applyFont="1" applyFill="1" applyBorder="1" applyAlignment="1">
      <alignment horizontal="center" vertical="top" wrapText="1"/>
    </xf>
    <xf numFmtId="0" fontId="15" fillId="4" borderId="9" xfId="0" applyFont="1" applyFill="1" applyBorder="1" applyAlignment="1">
      <alignment horizontal="center" vertical="top"/>
    </xf>
    <xf numFmtId="164" fontId="1" fillId="4" borderId="47" xfId="0" applyNumberFormat="1" applyFont="1" applyFill="1" applyBorder="1" applyAlignment="1">
      <alignment horizontal="center" vertical="top"/>
    </xf>
    <xf numFmtId="164" fontId="1" fillId="4" borderId="1" xfId="0" applyNumberFormat="1" applyFont="1" applyFill="1" applyBorder="1" applyAlignment="1">
      <alignment horizontal="center" vertical="top"/>
    </xf>
    <xf numFmtId="164" fontId="6" fillId="5" borderId="45" xfId="0" applyNumberFormat="1" applyFont="1" applyFill="1" applyBorder="1" applyAlignment="1">
      <alignment horizontal="center" vertical="top"/>
    </xf>
    <xf numFmtId="164" fontId="6" fillId="0" borderId="32" xfId="0" applyNumberFormat="1" applyFont="1" applyFill="1" applyBorder="1" applyAlignment="1">
      <alignment horizontal="center" vertical="top" wrapText="1"/>
    </xf>
    <xf numFmtId="0" fontId="15" fillId="4" borderId="10" xfId="0" applyFont="1" applyFill="1" applyBorder="1" applyAlignment="1">
      <alignment horizontal="center" vertical="top"/>
    </xf>
    <xf numFmtId="0" fontId="15" fillId="5" borderId="48" xfId="0" applyFont="1" applyFill="1" applyBorder="1" applyAlignment="1">
      <alignment vertical="top"/>
    </xf>
    <xf numFmtId="0" fontId="15" fillId="5" borderId="23" xfId="0" applyFont="1" applyFill="1" applyBorder="1" applyAlignment="1">
      <alignment vertical="top"/>
    </xf>
    <xf numFmtId="164" fontId="1" fillId="4" borderId="18" xfId="0" applyNumberFormat="1" applyFont="1" applyFill="1" applyBorder="1" applyAlignment="1">
      <alignment horizontal="center" vertical="top"/>
    </xf>
    <xf numFmtId="164" fontId="1" fillId="4" borderId="49" xfId="0" applyNumberFormat="1" applyFont="1" applyFill="1" applyBorder="1" applyAlignment="1">
      <alignment horizontal="center" vertical="top"/>
    </xf>
    <xf numFmtId="164" fontId="1" fillId="4" borderId="26" xfId="0" applyNumberFormat="1" applyFont="1" applyFill="1" applyBorder="1" applyAlignment="1">
      <alignment horizontal="center" vertical="top"/>
    </xf>
    <xf numFmtId="0" fontId="15" fillId="5" borderId="50" xfId="0" applyFont="1" applyFill="1" applyBorder="1" applyAlignment="1">
      <alignment vertical="top"/>
    </xf>
    <xf numFmtId="0" fontId="15" fillId="4" borderId="51" xfId="0" applyFont="1" applyFill="1" applyBorder="1" applyAlignment="1">
      <alignment vertical="top"/>
    </xf>
    <xf numFmtId="0" fontId="15" fillId="5" borderId="14" xfId="0" applyFont="1" applyFill="1" applyBorder="1" applyAlignment="1">
      <alignment vertical="top"/>
    </xf>
    <xf numFmtId="0" fontId="15" fillId="5" borderId="15" xfId="0" applyFont="1" applyFill="1" applyBorder="1" applyAlignment="1">
      <alignment vertical="top"/>
    </xf>
    <xf numFmtId="164" fontId="2" fillId="0" borderId="52" xfId="1" applyNumberFormat="1" applyFont="1" applyFill="1" applyBorder="1" applyAlignment="1">
      <alignment horizontal="center" vertical="top"/>
    </xf>
    <xf numFmtId="164" fontId="2" fillId="0" borderId="53" xfId="1" applyNumberFormat="1" applyFont="1" applyFill="1" applyBorder="1" applyAlignment="1">
      <alignment horizontal="center" vertical="top"/>
    </xf>
    <xf numFmtId="164" fontId="6" fillId="0" borderId="49" xfId="1" applyNumberFormat="1" applyFont="1" applyFill="1" applyBorder="1" applyAlignment="1">
      <alignment horizontal="center" vertical="top"/>
    </xf>
    <xf numFmtId="164" fontId="6" fillId="0" borderId="2" xfId="1" applyNumberFormat="1" applyFont="1" applyFill="1" applyBorder="1" applyAlignment="1">
      <alignment horizontal="center" vertical="top"/>
    </xf>
    <xf numFmtId="164" fontId="5" fillId="4" borderId="54" xfId="1" applyNumberFormat="1" applyFont="1" applyFill="1" applyBorder="1" applyAlignment="1">
      <alignment horizontal="center" vertical="top"/>
    </xf>
    <xf numFmtId="164" fontId="6" fillId="0" borderId="55" xfId="1" applyNumberFormat="1" applyFont="1" applyFill="1" applyBorder="1" applyAlignment="1">
      <alignment horizontal="center" vertical="top"/>
    </xf>
    <xf numFmtId="164" fontId="6" fillId="4" borderId="49" xfId="1" applyNumberFormat="1" applyFont="1" applyFill="1" applyBorder="1" applyAlignment="1">
      <alignment horizontal="center" vertical="top"/>
    </xf>
    <xf numFmtId="164" fontId="2" fillId="0" borderId="52" xfId="0" applyNumberFormat="1" applyFont="1" applyBorder="1" applyAlignment="1">
      <alignment horizontal="center" vertical="center"/>
    </xf>
    <xf numFmtId="164" fontId="1" fillId="4" borderId="49" xfId="0" applyNumberFormat="1" applyFont="1" applyFill="1" applyBorder="1" applyAlignment="1">
      <alignment horizontal="center" vertical="center"/>
    </xf>
    <xf numFmtId="164" fontId="6" fillId="5" borderId="4" xfId="0" applyNumberFormat="1" applyFont="1" applyFill="1" applyBorder="1" applyAlignment="1">
      <alignment horizontal="center" vertical="top"/>
    </xf>
    <xf numFmtId="164" fontId="1" fillId="4" borderId="56" xfId="0" applyNumberFormat="1" applyFont="1" applyFill="1" applyBorder="1" applyAlignment="1">
      <alignment horizontal="center" vertical="top"/>
    </xf>
    <xf numFmtId="164" fontId="2" fillId="0" borderId="4" xfId="0" applyNumberFormat="1" applyFont="1" applyFill="1" applyBorder="1" applyAlignment="1">
      <alignment horizontal="center" vertical="top" wrapText="1"/>
    </xf>
    <xf numFmtId="164" fontId="2" fillId="0" borderId="4" xfId="0" applyNumberFormat="1" applyFont="1" applyBorder="1" applyAlignment="1">
      <alignment horizontal="center" vertical="center"/>
    </xf>
    <xf numFmtId="166" fontId="2" fillId="0" borderId="13" xfId="0" applyNumberFormat="1" applyFont="1" applyBorder="1" applyAlignment="1">
      <alignment horizontal="center" vertical="center"/>
    </xf>
    <xf numFmtId="164" fontId="2" fillId="0" borderId="15" xfId="0" applyNumberFormat="1" applyFont="1" applyBorder="1" applyAlignment="1">
      <alignment horizontal="center" vertical="center"/>
    </xf>
    <xf numFmtId="164" fontId="1" fillId="4" borderId="18" xfId="0" applyNumberFormat="1" applyFont="1" applyFill="1" applyBorder="1" applyAlignment="1">
      <alignment horizontal="center" vertical="center"/>
    </xf>
    <xf numFmtId="164" fontId="1" fillId="4" borderId="26" xfId="0" applyNumberFormat="1" applyFont="1" applyFill="1" applyBorder="1" applyAlignment="1">
      <alignment horizontal="center" vertical="center"/>
    </xf>
    <xf numFmtId="164" fontId="2" fillId="0" borderId="13" xfId="0" applyNumberFormat="1" applyFont="1" applyBorder="1" applyAlignment="1">
      <alignment horizontal="center" vertical="center"/>
    </xf>
    <xf numFmtId="164" fontId="6" fillId="0" borderId="5" xfId="0" applyNumberFormat="1" applyFont="1" applyFill="1" applyBorder="1" applyAlignment="1">
      <alignment horizontal="center" vertical="top" wrapText="1"/>
    </xf>
    <xf numFmtId="164" fontId="1" fillId="5" borderId="57" xfId="0" applyNumberFormat="1" applyFont="1" applyFill="1" applyBorder="1" applyAlignment="1">
      <alignment horizontal="center" vertical="top"/>
    </xf>
    <xf numFmtId="164" fontId="1" fillId="4" borderId="58" xfId="0" applyNumberFormat="1" applyFont="1" applyFill="1" applyBorder="1" applyAlignment="1">
      <alignment horizontal="center" vertical="top"/>
    </xf>
    <xf numFmtId="164" fontId="1" fillId="0" borderId="16" xfId="0" applyNumberFormat="1" applyFont="1" applyFill="1" applyBorder="1" applyAlignment="1">
      <alignment horizontal="center" vertical="top" wrapText="1"/>
    </xf>
    <xf numFmtId="164" fontId="2" fillId="0" borderId="57" xfId="0" applyNumberFormat="1" applyFont="1" applyFill="1" applyBorder="1" applyAlignment="1">
      <alignment horizontal="center" vertical="top" wrapText="1"/>
    </xf>
    <xf numFmtId="164" fontId="2" fillId="0" borderId="16" xfId="0" applyNumberFormat="1" applyFont="1" applyBorder="1" applyAlignment="1">
      <alignment horizontal="center" vertical="center"/>
    </xf>
    <xf numFmtId="164" fontId="2" fillId="0" borderId="57" xfId="0" applyNumberFormat="1" applyFont="1" applyBorder="1" applyAlignment="1">
      <alignment horizontal="center" vertical="center"/>
    </xf>
    <xf numFmtId="0" fontId="10" fillId="5" borderId="59" xfId="0" applyFont="1" applyFill="1" applyBorder="1" applyAlignment="1">
      <alignment horizontal="left" vertical="top" wrapText="1"/>
    </xf>
    <xf numFmtId="0" fontId="17" fillId="5" borderId="59" xfId="0" applyFont="1" applyFill="1" applyBorder="1" applyAlignment="1">
      <alignment horizontal="left" vertical="top" wrapText="1"/>
    </xf>
    <xf numFmtId="49" fontId="10" fillId="6" borderId="35" xfId="0" applyNumberFormat="1" applyFont="1" applyFill="1" applyBorder="1" applyAlignment="1">
      <alignment horizontal="center" vertical="top"/>
    </xf>
    <xf numFmtId="164" fontId="10" fillId="6" borderId="6" xfId="0" applyNumberFormat="1" applyFont="1" applyFill="1" applyBorder="1" applyAlignment="1">
      <alignment horizontal="center" vertical="top"/>
    </xf>
    <xf numFmtId="164" fontId="10" fillId="6" borderId="19" xfId="0" applyNumberFormat="1" applyFont="1" applyFill="1" applyBorder="1" applyAlignment="1">
      <alignment horizontal="center" vertical="top"/>
    </xf>
    <xf numFmtId="164" fontId="6" fillId="5" borderId="16" xfId="0" applyNumberFormat="1" applyFont="1" applyFill="1" applyBorder="1" applyAlignment="1">
      <alignment horizontal="center" vertical="top"/>
    </xf>
    <xf numFmtId="0" fontId="8" fillId="6" borderId="59" xfId="0" applyFont="1" applyFill="1" applyBorder="1" applyAlignment="1">
      <alignment horizontal="left" vertical="top" wrapText="1"/>
    </xf>
    <xf numFmtId="0" fontId="12" fillId="6" borderId="59" xfId="0" applyFont="1" applyFill="1" applyBorder="1" applyAlignment="1">
      <alignment horizontal="left" vertical="top" wrapText="1"/>
    </xf>
    <xf numFmtId="0" fontId="6" fillId="0" borderId="41" xfId="0" applyFont="1" applyBorder="1" applyAlignment="1">
      <alignment horizontal="center" vertical="top" wrapText="1"/>
    </xf>
    <xf numFmtId="164" fontId="6" fillId="0" borderId="16" xfId="0" applyNumberFormat="1" applyFont="1" applyFill="1" applyBorder="1" applyAlignment="1">
      <alignment horizontal="center" vertical="top" wrapText="1"/>
    </xf>
    <xf numFmtId="164" fontId="6" fillId="0" borderId="45" xfId="0" applyNumberFormat="1" applyFont="1" applyFill="1" applyBorder="1" applyAlignment="1">
      <alignment horizontal="center" vertical="top" wrapText="1"/>
    </xf>
    <xf numFmtId="164" fontId="6" fillId="0" borderId="13" xfId="0" applyNumberFormat="1" applyFont="1" applyFill="1" applyBorder="1" applyAlignment="1">
      <alignment horizontal="center" vertical="top" wrapText="1"/>
    </xf>
    <xf numFmtId="164" fontId="6" fillId="0" borderId="14" xfId="0" applyNumberFormat="1" applyFont="1" applyFill="1" applyBorder="1" applyAlignment="1">
      <alignment horizontal="center" vertical="top" wrapText="1"/>
    </xf>
    <xf numFmtId="0" fontId="9" fillId="5" borderId="34" xfId="0" applyFont="1" applyFill="1" applyBorder="1" applyAlignment="1">
      <alignment horizontal="center" vertical="top"/>
    </xf>
    <xf numFmtId="0" fontId="22" fillId="0" borderId="0" xfId="0" applyFont="1" applyAlignment="1">
      <alignment vertical="top"/>
    </xf>
    <xf numFmtId="0" fontId="8" fillId="0" borderId="28" xfId="0" applyFont="1" applyBorder="1" applyAlignment="1">
      <alignment horizontal="center" vertical="center" textRotation="90"/>
    </xf>
    <xf numFmtId="49" fontId="10" fillId="3" borderId="28" xfId="0" applyNumberFormat="1" applyFont="1" applyFill="1" applyBorder="1" applyAlignment="1">
      <alignment horizontal="center" vertical="top" wrapText="1"/>
    </xf>
    <xf numFmtId="0" fontId="10" fillId="0" borderId="28" xfId="0" applyFont="1" applyFill="1" applyBorder="1" applyAlignment="1">
      <alignment vertical="top" wrapText="1"/>
    </xf>
    <xf numFmtId="0" fontId="8" fillId="0" borderId="28" xfId="0" applyFont="1" applyBorder="1" applyAlignment="1">
      <alignment horizontal="center" vertical="top"/>
    </xf>
    <xf numFmtId="0" fontId="8" fillId="0" borderId="28" xfId="0" applyFont="1" applyBorder="1" applyAlignment="1">
      <alignment vertical="top"/>
    </xf>
    <xf numFmtId="164" fontId="8" fillId="0" borderId="28" xfId="0" applyNumberFormat="1" applyFont="1" applyBorder="1" applyAlignment="1">
      <alignment horizontal="left" vertical="top"/>
    </xf>
    <xf numFmtId="0" fontId="10" fillId="0" borderId="1" xfId="0" applyFont="1" applyFill="1" applyBorder="1" applyAlignment="1">
      <alignment vertical="top" wrapText="1"/>
    </xf>
    <xf numFmtId="0" fontId="8" fillId="0" borderId="1" xfId="0" applyFont="1" applyBorder="1" applyAlignment="1">
      <alignment horizontal="center" vertical="top"/>
    </xf>
    <xf numFmtId="0" fontId="8" fillId="0" borderId="1" xfId="0" applyFont="1" applyFill="1" applyBorder="1" applyAlignment="1">
      <alignment horizontal="left" vertical="top" wrapText="1"/>
    </xf>
    <xf numFmtId="0" fontId="8" fillId="0" borderId="1" xfId="0" applyFont="1" applyFill="1" applyBorder="1" applyAlignment="1">
      <alignment vertical="top" wrapText="1"/>
    </xf>
    <xf numFmtId="0" fontId="10" fillId="0" borderId="1" xfId="0" applyFont="1" applyBorder="1" applyAlignment="1">
      <alignment vertical="top"/>
    </xf>
    <xf numFmtId="0" fontId="10" fillId="0" borderId="28" xfId="0" applyFont="1" applyBorder="1" applyAlignment="1">
      <alignment vertical="top"/>
    </xf>
    <xf numFmtId="0" fontId="8" fillId="0" borderId="28" xfId="0" applyFont="1" applyFill="1" applyBorder="1" applyAlignment="1">
      <alignment vertical="top" wrapText="1"/>
    </xf>
    <xf numFmtId="0" fontId="10" fillId="0" borderId="53" xfId="0" applyFont="1" applyFill="1" applyBorder="1" applyAlignment="1">
      <alignment vertical="top" wrapText="1"/>
    </xf>
    <xf numFmtId="0" fontId="10" fillId="0" borderId="60" xfId="0" applyFont="1" applyFill="1" applyBorder="1" applyAlignment="1">
      <alignment vertical="top" wrapText="1"/>
    </xf>
    <xf numFmtId="49" fontId="8" fillId="7" borderId="1" xfId="0" applyNumberFormat="1" applyFont="1" applyFill="1" applyBorder="1" applyAlignment="1">
      <alignment vertical="top"/>
    </xf>
    <xf numFmtId="49" fontId="8" fillId="7" borderId="28" xfId="0" applyNumberFormat="1" applyFont="1" applyFill="1" applyBorder="1" applyAlignment="1">
      <alignment vertical="top"/>
    </xf>
    <xf numFmtId="49" fontId="8" fillId="7" borderId="1" xfId="0" applyNumberFormat="1" applyFont="1" applyFill="1" applyBorder="1" applyAlignment="1">
      <alignment horizontal="center" vertical="top"/>
    </xf>
    <xf numFmtId="0" fontId="8" fillId="0" borderId="28" xfId="0" applyFont="1" applyBorder="1" applyAlignment="1">
      <alignment horizontal="center" vertical="center" wrapText="1"/>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0" fontId="22" fillId="0" borderId="0" xfId="0" applyFont="1" applyAlignment="1">
      <alignment horizontal="left" vertical="top" wrapText="1"/>
    </xf>
    <xf numFmtId="0" fontId="8" fillId="0" borderId="28" xfId="0" applyFont="1" applyBorder="1" applyAlignment="1">
      <alignment horizontal="center" vertical="center" textRotation="90" wrapText="1"/>
    </xf>
    <xf numFmtId="0" fontId="8" fillId="0" borderId="28" xfId="0" applyFont="1" applyBorder="1" applyAlignment="1">
      <alignment horizontal="center" vertical="center"/>
    </xf>
    <xf numFmtId="0" fontId="9" fillId="0" borderId="0" xfId="0" applyFont="1" applyAlignment="1">
      <alignment horizontal="center" vertical="top"/>
    </xf>
    <xf numFmtId="4" fontId="10" fillId="2" borderId="28" xfId="0" applyNumberFormat="1" applyFont="1" applyFill="1" applyBorder="1" applyAlignment="1">
      <alignment horizontal="center" vertical="top"/>
    </xf>
    <xf numFmtId="2" fontId="10" fillId="3" borderId="28" xfId="0" applyNumberFormat="1" applyFont="1" applyFill="1" applyBorder="1" applyAlignment="1">
      <alignment horizontal="center" vertical="center" wrapText="1" shrinkToFit="1"/>
    </xf>
    <xf numFmtId="4" fontId="10" fillId="6" borderId="28" xfId="0" applyNumberFormat="1" applyFont="1" applyFill="1" applyBorder="1" applyAlignment="1">
      <alignment horizontal="center" vertical="top"/>
    </xf>
    <xf numFmtId="2" fontId="10" fillId="4" borderId="28" xfId="0" applyNumberFormat="1" applyFont="1" applyFill="1" applyBorder="1" applyAlignment="1">
      <alignment horizontal="center" vertical="top"/>
    </xf>
    <xf numFmtId="4" fontId="10" fillId="0" borderId="28" xfId="0" applyNumberFormat="1" applyFont="1" applyFill="1" applyBorder="1" applyAlignment="1">
      <alignment horizontal="center" vertical="top"/>
    </xf>
    <xf numFmtId="4" fontId="8" fillId="0" borderId="28" xfId="0" applyNumberFormat="1" applyFont="1" applyFill="1" applyBorder="1" applyAlignment="1">
      <alignment horizontal="center" vertical="top"/>
    </xf>
    <xf numFmtId="2" fontId="10" fillId="3" borderId="28" xfId="0" applyNumberFormat="1" applyFont="1" applyFill="1" applyBorder="1" applyAlignment="1">
      <alignment horizontal="center" vertical="top"/>
    </xf>
    <xf numFmtId="4" fontId="10" fillId="4" borderId="28" xfId="0" applyNumberFormat="1" applyFont="1" applyFill="1" applyBorder="1" applyAlignment="1">
      <alignment horizontal="center" vertical="top"/>
    </xf>
    <xf numFmtId="4" fontId="10" fillId="0" borderId="60" xfId="0" applyNumberFormat="1" applyFont="1" applyFill="1" applyBorder="1" applyAlignment="1">
      <alignment vertical="top" wrapText="1"/>
    </xf>
    <xf numFmtId="49" fontId="8" fillId="0" borderId="61" xfId="0" applyNumberFormat="1" applyFont="1" applyBorder="1" applyAlignment="1">
      <alignment horizontal="center" vertical="top"/>
    </xf>
    <xf numFmtId="4" fontId="10" fillId="4" borderId="28" xfId="0" applyNumberFormat="1" applyFont="1" applyFill="1" applyBorder="1" applyAlignment="1">
      <alignment horizontal="center" vertical="top" wrapText="1"/>
    </xf>
    <xf numFmtId="2" fontId="10" fillId="4" borderId="61" xfId="0" applyNumberFormat="1" applyFont="1" applyFill="1" applyBorder="1" applyAlignment="1">
      <alignment horizontal="center" vertical="top" wrapText="1"/>
    </xf>
    <xf numFmtId="4" fontId="29" fillId="2" borderId="28"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8" fillId="0" borderId="0" xfId="0" applyNumberFormat="1" applyFont="1" applyFill="1" applyBorder="1" applyAlignment="1">
      <alignment horizontal="left" vertical="top"/>
    </xf>
    <xf numFmtId="49" fontId="10" fillId="2" borderId="28" xfId="0" applyNumberFormat="1" applyFont="1" applyFill="1" applyBorder="1" applyAlignment="1">
      <alignment horizontal="center" vertical="top"/>
    </xf>
    <xf numFmtId="0" fontId="8" fillId="0" borderId="28" xfId="0" applyFont="1" applyBorder="1" applyAlignment="1">
      <alignment horizontal="center" vertical="center"/>
    </xf>
    <xf numFmtId="0" fontId="8" fillId="0" borderId="28" xfId="0" applyFont="1" applyBorder="1" applyAlignment="1">
      <alignment horizontal="center" vertical="center" wrapText="1"/>
    </xf>
    <xf numFmtId="49" fontId="10" fillId="0" borderId="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165" fontId="10" fillId="0" borderId="60" xfId="0" applyNumberFormat="1" applyFont="1" applyFill="1" applyBorder="1" applyAlignment="1">
      <alignment vertical="top" wrapText="1"/>
    </xf>
    <xf numFmtId="0" fontId="10" fillId="0" borderId="28" xfId="0" applyFont="1" applyFill="1" applyBorder="1" applyAlignment="1">
      <alignment horizontal="center" vertical="top" wrapText="1"/>
    </xf>
    <xf numFmtId="0" fontId="8" fillId="0" borderId="28" xfId="0" applyFont="1" applyFill="1" applyBorder="1" applyAlignment="1">
      <alignment horizontal="left" vertical="center" wrapText="1" shrinkToFit="1"/>
    </xf>
    <xf numFmtId="165" fontId="10" fillId="0" borderId="28" xfId="0" applyNumberFormat="1" applyFont="1" applyFill="1" applyBorder="1" applyAlignment="1">
      <alignment horizontal="center" vertical="top"/>
    </xf>
    <xf numFmtId="165" fontId="8" fillId="0" borderId="28" xfId="0" applyNumberFormat="1" applyFont="1" applyBorder="1" applyAlignment="1">
      <alignment horizontal="center" vertical="top"/>
    </xf>
    <xf numFmtId="165" fontId="10" fillId="4" borderId="28" xfId="0" applyNumberFormat="1" applyFont="1" applyFill="1" applyBorder="1" applyAlignment="1">
      <alignment horizontal="center" vertical="top"/>
    </xf>
    <xf numFmtId="49" fontId="8" fillId="0" borderId="28" xfId="0" applyNumberFormat="1" applyFont="1" applyBorder="1" applyAlignment="1">
      <alignment horizontal="left" vertical="top" wrapText="1" shrinkToFit="1"/>
    </xf>
    <xf numFmtId="164" fontId="8" fillId="0" borderId="28" xfId="0" applyNumberFormat="1" applyFont="1" applyBorder="1" applyAlignment="1">
      <alignment horizontal="center" vertical="top"/>
    </xf>
    <xf numFmtId="165" fontId="10" fillId="4" borderId="28" xfId="0" applyNumberFormat="1" applyFont="1" applyFill="1" applyBorder="1" applyAlignment="1">
      <alignment horizontal="center" vertical="top" wrapText="1"/>
    </xf>
    <xf numFmtId="165" fontId="10" fillId="2" borderId="28" xfId="0" applyNumberFormat="1" applyFont="1" applyFill="1" applyBorder="1" applyAlignment="1">
      <alignment horizontal="center" vertical="top"/>
    </xf>
    <xf numFmtId="0" fontId="8" fillId="0" borderId="1" xfId="0" applyFont="1" applyFill="1" applyBorder="1" applyAlignment="1">
      <alignment vertical="center" wrapText="1" shrinkToFit="1"/>
    </xf>
    <xf numFmtId="165" fontId="8" fillId="0" borderId="1" xfId="0" applyNumberFormat="1" applyFont="1" applyBorder="1" applyAlignment="1">
      <alignment horizontal="center" vertical="top"/>
    </xf>
    <xf numFmtId="0" fontId="8" fillId="0" borderId="28" xfId="0" applyFont="1" applyBorder="1" applyAlignment="1">
      <alignment horizontal="left" vertical="top"/>
    </xf>
    <xf numFmtId="0" fontId="8" fillId="0" borderId="28" xfId="0" applyFont="1" applyFill="1" applyBorder="1" applyAlignment="1">
      <alignment horizontal="center" vertical="top" wrapText="1"/>
    </xf>
    <xf numFmtId="49" fontId="8" fillId="7" borderId="28" xfId="0" applyNumberFormat="1" applyFont="1" applyFill="1" applyBorder="1" applyAlignment="1">
      <alignment horizontal="left" vertical="top"/>
    </xf>
    <xf numFmtId="0" fontId="8" fillId="0" borderId="28" xfId="0" applyFont="1" applyBorder="1" applyAlignment="1">
      <alignment horizontal="center" vertical="top" wrapText="1" shrinkToFit="1"/>
    </xf>
    <xf numFmtId="0" fontId="8" fillId="0" borderId="1" xfId="0" applyFont="1" applyFill="1" applyBorder="1" applyAlignment="1">
      <alignment horizontal="left" vertical="center" wrapText="1" shrinkToFit="1"/>
    </xf>
    <xf numFmtId="0" fontId="32" fillId="0" borderId="28" xfId="0" applyFont="1" applyBorder="1" applyAlignment="1">
      <alignment horizontal="center" vertical="justify" wrapText="1" shrinkToFit="1"/>
    </xf>
    <xf numFmtId="0" fontId="31" fillId="0" borderId="28" xfId="0" applyFont="1" applyBorder="1" applyAlignment="1">
      <alignment horizontal="center" vertical="justify" wrapText="1" shrinkToFit="1"/>
    </xf>
    <xf numFmtId="0" fontId="8" fillId="0" borderId="28" xfId="0" applyFont="1" applyFill="1" applyBorder="1" applyAlignment="1">
      <alignment horizontal="justify" vertical="center" wrapText="1" shrinkToFit="1"/>
    </xf>
    <xf numFmtId="0" fontId="0" fillId="0" borderId="55" xfId="0" applyBorder="1"/>
    <xf numFmtId="165" fontId="34" fillId="0" borderId="28" xfId="0" applyNumberFormat="1" applyFont="1" applyFill="1" applyBorder="1" applyAlignment="1">
      <alignment horizontal="center" vertical="top"/>
    </xf>
    <xf numFmtId="49" fontId="8" fillId="7" borderId="1" xfId="0" applyNumberFormat="1" applyFont="1" applyFill="1" applyBorder="1" applyAlignment="1">
      <alignment horizontal="left" vertical="top"/>
    </xf>
    <xf numFmtId="165" fontId="10" fillId="4" borderId="61" xfId="0" applyNumberFormat="1" applyFont="1" applyFill="1" applyBorder="1" applyAlignment="1">
      <alignment horizontal="center" vertical="top" wrapText="1"/>
    </xf>
    <xf numFmtId="165" fontId="10" fillId="3" borderId="28" xfId="0" applyNumberFormat="1" applyFont="1" applyFill="1" applyBorder="1" applyAlignment="1">
      <alignment horizontal="center" vertical="center" wrapText="1" shrinkToFit="1"/>
    </xf>
    <xf numFmtId="165" fontId="29" fillId="6" borderId="28" xfId="0" applyNumberFormat="1" applyFont="1" applyFill="1" applyBorder="1" applyAlignment="1">
      <alignment horizontal="center" vertical="top"/>
    </xf>
    <xf numFmtId="165" fontId="10" fillId="6" borderId="28" xfId="0" applyNumberFormat="1" applyFont="1" applyFill="1" applyBorder="1" applyAlignment="1">
      <alignment horizontal="center" vertical="top"/>
    </xf>
    <xf numFmtId="49" fontId="29" fillId="3" borderId="28" xfId="0" applyNumberFormat="1" applyFont="1" applyFill="1" applyBorder="1" applyAlignment="1">
      <alignment horizontal="center" vertical="top" wrapText="1"/>
    </xf>
    <xf numFmtId="49" fontId="29" fillId="3" borderId="28" xfId="0" applyNumberFormat="1" applyFont="1" applyFill="1" applyBorder="1" applyAlignment="1">
      <alignment horizontal="center" vertical="top"/>
    </xf>
    <xf numFmtId="49" fontId="29" fillId="3" borderId="28" xfId="0" applyNumberFormat="1" applyFont="1" applyFill="1" applyBorder="1" applyAlignment="1">
      <alignment horizontal="center" vertical="top"/>
    </xf>
    <xf numFmtId="4" fontId="29" fillId="0" borderId="60" xfId="0" applyNumberFormat="1" applyFont="1" applyFill="1" applyBorder="1" applyAlignment="1">
      <alignment vertical="top" wrapText="1"/>
    </xf>
    <xf numFmtId="165" fontId="29" fillId="0" borderId="60" xfId="0" applyNumberFormat="1" applyFont="1" applyFill="1" applyBorder="1" applyAlignment="1">
      <alignment vertical="top" wrapText="1"/>
    </xf>
    <xf numFmtId="0" fontId="29" fillId="0" borderId="60" xfId="0" applyFont="1" applyFill="1" applyBorder="1" applyAlignment="1">
      <alignment vertical="top" wrapText="1"/>
    </xf>
    <xf numFmtId="0" fontId="29" fillId="0" borderId="28" xfId="0" applyFont="1" applyFill="1" applyBorder="1" applyAlignment="1">
      <alignment vertical="top" wrapText="1"/>
    </xf>
    <xf numFmtId="0" fontId="29" fillId="0" borderId="28" xfId="0" applyFont="1" applyFill="1" applyBorder="1" applyAlignment="1">
      <alignment horizontal="center" vertical="top" wrapText="1"/>
    </xf>
    <xf numFmtId="0" fontId="35" fillId="0" borderId="28" xfId="0" applyFont="1" applyFill="1" applyBorder="1" applyAlignment="1">
      <alignment vertical="top" wrapText="1"/>
    </xf>
    <xf numFmtId="4" fontId="35" fillId="0" borderId="28" xfId="0" applyNumberFormat="1" applyFont="1" applyBorder="1" applyAlignment="1">
      <alignment horizontal="center" vertical="top"/>
    </xf>
    <xf numFmtId="4" fontId="8" fillId="0" borderId="28" xfId="0" applyNumberFormat="1" applyFont="1" applyBorder="1" applyAlignment="1">
      <alignment horizontal="center" vertical="top"/>
    </xf>
    <xf numFmtId="165" fontId="35" fillId="0" borderId="28" xfId="0" applyNumberFormat="1" applyFont="1" applyBorder="1" applyAlignment="1">
      <alignment horizontal="center" vertical="top"/>
    </xf>
    <xf numFmtId="4" fontId="35" fillId="0" borderId="28" xfId="0" applyNumberFormat="1" applyFont="1" applyBorder="1" applyAlignment="1">
      <alignment horizontal="center" vertical="center" shrinkToFit="1"/>
    </xf>
    <xf numFmtId="0" fontId="35" fillId="0" borderId="28" xfId="0" applyNumberFormat="1" applyFont="1" applyBorder="1" applyAlignment="1">
      <alignment horizontal="left" vertical="top" wrapText="1" shrinkToFit="1"/>
    </xf>
    <xf numFmtId="0" fontId="35" fillId="0" borderId="28" xfId="0" applyFont="1" applyBorder="1" applyAlignment="1">
      <alignment vertical="top"/>
    </xf>
    <xf numFmtId="0" fontId="35" fillId="0" borderId="28" xfId="0" applyFont="1" applyBorder="1" applyAlignment="1">
      <alignment horizontal="center" vertical="top"/>
    </xf>
    <xf numFmtId="2" fontId="29" fillId="4" borderId="28" xfId="0" applyNumberFormat="1" applyFont="1" applyFill="1" applyBorder="1" applyAlignment="1">
      <alignment horizontal="center" vertical="top"/>
    </xf>
    <xf numFmtId="165" fontId="29" fillId="4" borderId="28" xfId="0" applyNumberFormat="1" applyFont="1" applyFill="1" applyBorder="1" applyAlignment="1">
      <alignment horizontal="center" vertical="top"/>
    </xf>
    <xf numFmtId="4" fontId="35" fillId="0" borderId="28" xfId="0" applyNumberFormat="1" applyFont="1" applyBorder="1" applyAlignment="1">
      <alignment horizontal="center" vertical="center" wrapText="1" shrinkToFit="1"/>
    </xf>
    <xf numFmtId="0" fontId="35" fillId="0" borderId="23" xfId="0" applyFont="1" applyFill="1" applyBorder="1" applyAlignment="1">
      <alignment vertical="top" wrapText="1"/>
    </xf>
    <xf numFmtId="0" fontId="35" fillId="0" borderId="1" xfId="0" applyFont="1" applyFill="1" applyBorder="1" applyAlignment="1">
      <alignment horizontal="left" vertical="top" wrapText="1"/>
    </xf>
    <xf numFmtId="4" fontId="35" fillId="0" borderId="1" xfId="0" applyNumberFormat="1" applyFont="1" applyBorder="1" applyAlignment="1">
      <alignment horizontal="center" vertical="top"/>
    </xf>
    <xf numFmtId="4" fontId="8" fillId="0" borderId="1" xfId="0" applyNumberFormat="1" applyFont="1" applyBorder="1" applyAlignment="1">
      <alignment horizontal="center" vertical="top"/>
    </xf>
    <xf numFmtId="165" fontId="35" fillId="0" borderId="1" xfId="0" applyNumberFormat="1" applyFont="1" applyBorder="1" applyAlignment="1">
      <alignment horizontal="center" vertical="top"/>
    </xf>
    <xf numFmtId="49" fontId="35" fillId="0" borderId="28" xfId="0" applyNumberFormat="1" applyFont="1" applyBorder="1" applyAlignment="1">
      <alignment horizontal="left" vertical="top" wrapText="1" shrinkToFit="1"/>
    </xf>
    <xf numFmtId="165" fontId="29" fillId="2" borderId="28" xfId="0" applyNumberFormat="1" applyFont="1" applyFill="1" applyBorder="1" applyAlignment="1">
      <alignment horizontal="center" vertical="top"/>
    </xf>
    <xf numFmtId="0" fontId="8" fillId="0" borderId="28" xfId="0" applyFont="1" applyBorder="1" applyAlignment="1">
      <alignment horizontal="center" vertical="center" wrapText="1" shrinkToFit="1"/>
    </xf>
    <xf numFmtId="0" fontId="35" fillId="0" borderId="28" xfId="0" applyFont="1" applyBorder="1" applyAlignment="1">
      <alignment horizontal="center" vertical="center" wrapText="1" shrinkToFit="1"/>
    </xf>
    <xf numFmtId="4" fontId="29" fillId="4" borderId="28" xfId="0" applyNumberFormat="1" applyFont="1" applyFill="1" applyBorder="1" applyAlignment="1">
      <alignment horizontal="center" vertical="top" wrapText="1"/>
    </xf>
    <xf numFmtId="165" fontId="29" fillId="4" borderId="28" xfId="0" applyNumberFormat="1" applyFont="1" applyFill="1" applyBorder="1" applyAlignment="1">
      <alignment horizontal="center" vertical="top" wrapText="1"/>
    </xf>
    <xf numFmtId="0" fontId="35" fillId="0" borderId="28" xfId="0" applyFont="1" applyFill="1" applyBorder="1" applyAlignment="1">
      <alignment horizontal="left" vertical="center" wrapText="1" shrinkToFit="1"/>
    </xf>
    <xf numFmtId="0" fontId="35" fillId="0" borderId="28" xfId="0" applyFont="1" applyFill="1" applyBorder="1" applyAlignment="1">
      <alignment horizontal="center" vertical="center" wrapText="1" shrinkToFit="1"/>
    </xf>
    <xf numFmtId="0" fontId="8" fillId="0" borderId="28" xfId="0" applyFont="1" applyFill="1" applyBorder="1" applyAlignment="1">
      <alignment horizontal="center" vertical="center" wrapText="1" shrinkToFit="1"/>
    </xf>
    <xf numFmtId="0" fontId="35" fillId="0" borderId="1" xfId="0" applyFont="1" applyFill="1" applyBorder="1" applyAlignment="1">
      <alignment vertical="top" wrapText="1"/>
    </xf>
    <xf numFmtId="2" fontId="29" fillId="3" borderId="28" xfId="0" applyNumberFormat="1" applyFont="1" applyFill="1" applyBorder="1" applyAlignment="1">
      <alignment horizontal="center" vertical="center" wrapText="1" shrinkToFit="1"/>
    </xf>
    <xf numFmtId="165" fontId="29" fillId="3" borderId="28" xfId="0" applyNumberFormat="1" applyFont="1" applyFill="1" applyBorder="1" applyAlignment="1">
      <alignment horizontal="center" vertical="center" wrapText="1" shrinkToFit="1"/>
    </xf>
    <xf numFmtId="0" fontId="35" fillId="0" borderId="0" xfId="0" applyFont="1" applyAlignment="1">
      <alignment vertical="top"/>
    </xf>
    <xf numFmtId="49" fontId="29" fillId="2" borderId="28" xfId="0" applyNumberFormat="1" applyFont="1" applyFill="1" applyBorder="1" applyAlignment="1">
      <alignment horizontal="center" vertical="top"/>
    </xf>
    <xf numFmtId="4" fontId="36" fillId="0" borderId="28" xfId="0" applyNumberFormat="1" applyFont="1" applyBorder="1" applyAlignment="1">
      <alignment horizontal="center" vertical="center" shrinkToFit="1"/>
    </xf>
    <xf numFmtId="4" fontId="36" fillId="0" borderId="28" xfId="0" applyNumberFormat="1" applyFont="1" applyBorder="1" applyAlignment="1">
      <alignment horizontal="center" vertical="center" wrapText="1" shrinkToFit="1"/>
    </xf>
    <xf numFmtId="49" fontId="35" fillId="7" borderId="28" xfId="0" applyNumberFormat="1" applyFont="1" applyFill="1" applyBorder="1" applyAlignment="1">
      <alignment vertical="top"/>
    </xf>
    <xf numFmtId="0" fontId="10" fillId="8" borderId="1" xfId="0" applyFont="1" applyFill="1" applyBorder="1" applyAlignment="1">
      <alignment horizontal="left" vertical="top"/>
    </xf>
    <xf numFmtId="165" fontId="35" fillId="0" borderId="28" xfId="0" applyNumberFormat="1" applyFont="1" applyFill="1" applyBorder="1" applyAlignment="1">
      <alignment horizontal="center" vertical="top"/>
    </xf>
    <xf numFmtId="0" fontId="35" fillId="0" borderId="28" xfId="0" applyNumberFormat="1" applyFont="1" applyFill="1" applyBorder="1" applyAlignment="1">
      <alignment horizontal="left" vertical="center" wrapText="1" shrinkToFit="1"/>
    </xf>
    <xf numFmtId="165" fontId="35" fillId="0" borderId="1" xfId="0" applyNumberFormat="1" applyFont="1" applyFill="1" applyBorder="1" applyAlignment="1">
      <alignment horizontal="center" vertical="top"/>
    </xf>
    <xf numFmtId="4" fontId="29" fillId="4" borderId="28" xfId="0" applyNumberFormat="1" applyFont="1" applyFill="1" applyBorder="1" applyAlignment="1">
      <alignment horizontal="center" vertical="top"/>
    </xf>
    <xf numFmtId="0" fontId="35" fillId="0" borderId="61" xfId="0" applyFont="1" applyBorder="1" applyAlignment="1">
      <alignment horizontal="center" vertical="top"/>
    </xf>
    <xf numFmtId="0" fontId="35" fillId="0" borderId="72" xfId="0" applyFont="1" applyFill="1" applyBorder="1" applyAlignment="1">
      <alignment horizontal="left" vertical="top" wrapText="1"/>
    </xf>
    <xf numFmtId="165" fontId="37" fillId="0" borderId="28" xfId="0" applyNumberFormat="1" applyFont="1" applyBorder="1" applyAlignment="1">
      <alignment horizontal="center" vertical="center" shrinkToFit="1"/>
    </xf>
    <xf numFmtId="2" fontId="38" fillId="4" borderId="28" xfId="0" applyNumberFormat="1" applyFont="1" applyFill="1" applyBorder="1" applyAlignment="1">
      <alignment horizontal="center" vertical="top"/>
    </xf>
    <xf numFmtId="4" fontId="29" fillId="6" borderId="28" xfId="0" applyNumberFormat="1" applyFont="1" applyFill="1" applyBorder="1" applyAlignment="1">
      <alignment horizontal="center" vertical="top"/>
    </xf>
    <xf numFmtId="167" fontId="29" fillId="6" borderId="28" xfId="0" applyNumberFormat="1" applyFont="1" applyFill="1" applyBorder="1" applyAlignment="1">
      <alignment horizontal="center" vertical="top"/>
    </xf>
    <xf numFmtId="0" fontId="35" fillId="0" borderId="0" xfId="0" applyFont="1" applyBorder="1" applyAlignment="1">
      <alignment vertical="top"/>
    </xf>
    <xf numFmtId="0" fontId="8" fillId="0" borderId="28" xfId="0" applyFont="1" applyBorder="1" applyAlignment="1">
      <alignment horizontal="center" vertical="center" wrapText="1"/>
    </xf>
    <xf numFmtId="49" fontId="8" fillId="0" borderId="0" xfId="0" applyNumberFormat="1" applyFont="1" applyFill="1" applyBorder="1" applyAlignment="1">
      <alignment horizontal="left" vertical="top"/>
    </xf>
    <xf numFmtId="0" fontId="23" fillId="0" borderId="0" xfId="0" applyFont="1" applyAlignment="1">
      <alignment horizontal="center" vertical="top" wrapText="1"/>
    </xf>
    <xf numFmtId="0" fontId="29" fillId="0" borderId="53" xfId="0" applyFont="1" applyFill="1" applyBorder="1" applyAlignment="1">
      <alignment vertical="top" wrapText="1"/>
    </xf>
    <xf numFmtId="0" fontId="29" fillId="0" borderId="60" xfId="0" applyFont="1" applyFill="1" applyBorder="1" applyAlignment="1">
      <alignment vertical="center" wrapText="1"/>
    </xf>
    <xf numFmtId="0" fontId="29" fillId="0" borderId="28" xfId="0" applyFont="1" applyFill="1" applyBorder="1" applyAlignment="1">
      <alignment horizontal="center" vertical="center" wrapText="1"/>
    </xf>
    <xf numFmtId="0" fontId="8" fillId="5" borderId="28" xfId="0" applyFont="1" applyFill="1" applyBorder="1" applyAlignment="1">
      <alignment horizontal="center" vertical="top"/>
    </xf>
    <xf numFmtId="4" fontId="10" fillId="0" borderId="28" xfId="0" applyNumberFormat="1" applyFont="1" applyFill="1" applyBorder="1" applyAlignment="1">
      <alignment horizontal="center" vertical="center"/>
    </xf>
    <xf numFmtId="2" fontId="10" fillId="4" borderId="28" xfId="0" applyNumberFormat="1" applyFont="1" applyFill="1" applyBorder="1" applyAlignment="1">
      <alignment horizontal="center" vertical="center"/>
    </xf>
    <xf numFmtId="0" fontId="10" fillId="0" borderId="60" xfId="0" applyFont="1" applyFill="1" applyBorder="1" applyAlignment="1">
      <alignment vertical="center" wrapText="1"/>
    </xf>
    <xf numFmtId="0" fontId="10" fillId="0" borderId="28" xfId="0" applyFont="1" applyFill="1" applyBorder="1" applyAlignment="1">
      <alignment horizontal="center" vertical="center" wrapText="1"/>
    </xf>
    <xf numFmtId="164" fontId="8" fillId="0" borderId="28" xfId="0" applyNumberFormat="1" applyFont="1" applyBorder="1" applyAlignment="1">
      <alignment horizontal="center" vertical="center"/>
    </xf>
    <xf numFmtId="4" fontId="10" fillId="2" borderId="28" xfId="0" applyNumberFormat="1" applyFont="1" applyFill="1" applyBorder="1" applyAlignment="1">
      <alignment horizontal="center" vertical="center"/>
    </xf>
    <xf numFmtId="4" fontId="10" fillId="4" borderId="28" xfId="0" applyNumberFormat="1" applyFont="1" applyFill="1" applyBorder="1" applyAlignment="1">
      <alignment horizontal="center" vertical="center" wrapText="1"/>
    </xf>
    <xf numFmtId="4" fontId="10" fillId="6" borderId="28" xfId="0" applyNumberFormat="1" applyFont="1" applyFill="1" applyBorder="1" applyAlignment="1">
      <alignment horizontal="center" vertical="center"/>
    </xf>
    <xf numFmtId="168" fontId="10" fillId="0" borderId="53" xfId="0" applyNumberFormat="1" applyFont="1" applyFill="1" applyBorder="1" applyAlignment="1">
      <alignment vertical="top" wrapText="1"/>
    </xf>
    <xf numFmtId="168" fontId="10" fillId="0" borderId="60" xfId="0" applyNumberFormat="1" applyFont="1" applyFill="1" applyBorder="1" applyAlignment="1">
      <alignment vertical="top" wrapText="1"/>
    </xf>
    <xf numFmtId="168" fontId="10" fillId="0" borderId="28" xfId="0" applyNumberFormat="1" applyFont="1" applyFill="1" applyBorder="1" applyAlignment="1">
      <alignment horizontal="center" vertical="center" wrapText="1" shrinkToFit="1"/>
    </xf>
    <xf numFmtId="1" fontId="10" fillId="0" borderId="28" xfId="0" applyNumberFormat="1" applyFont="1" applyFill="1" applyBorder="1" applyAlignment="1">
      <alignment horizontal="center" vertical="center" wrapText="1" shrinkToFit="1"/>
    </xf>
    <xf numFmtId="168" fontId="8" fillId="7" borderId="1" xfId="0" applyNumberFormat="1" applyFont="1" applyFill="1" applyBorder="1" applyAlignment="1">
      <alignment vertical="top"/>
    </xf>
    <xf numFmtId="168" fontId="41" fillId="0" borderId="28" xfId="0" applyNumberFormat="1" applyFont="1" applyFill="1" applyBorder="1" applyAlignment="1">
      <alignment vertical="top" wrapText="1"/>
    </xf>
    <xf numFmtId="168" fontId="41" fillId="0" borderId="28" xfId="0" applyNumberFormat="1" applyFont="1" applyBorder="1" applyAlignment="1">
      <alignment horizontal="center" vertical="top"/>
    </xf>
    <xf numFmtId="168" fontId="10" fillId="0" borderId="28" xfId="0" applyNumberFormat="1" applyFont="1" applyFill="1" applyBorder="1" applyAlignment="1">
      <alignment horizontal="center" vertical="top"/>
    </xf>
    <xf numFmtId="168" fontId="8" fillId="0" borderId="28" xfId="0" applyNumberFormat="1" applyFont="1" applyBorder="1" applyAlignment="1">
      <alignment horizontal="center" vertical="top"/>
    </xf>
    <xf numFmtId="168" fontId="41" fillId="0" borderId="28" xfId="0" applyNumberFormat="1" applyFont="1" applyBorder="1" applyAlignment="1">
      <alignment horizontal="center" vertical="center" wrapText="1" shrinkToFit="1"/>
    </xf>
    <xf numFmtId="1" fontId="41" fillId="0" borderId="28" xfId="0" applyNumberFormat="1" applyFont="1" applyBorder="1" applyAlignment="1">
      <alignment horizontal="center" vertical="center" wrapText="1" shrinkToFit="1"/>
    </xf>
    <xf numFmtId="168" fontId="10" fillId="4" borderId="28" xfId="0" applyNumberFormat="1" applyFont="1" applyFill="1" applyBorder="1" applyAlignment="1">
      <alignment horizontal="center" vertical="top"/>
    </xf>
    <xf numFmtId="168" fontId="39" fillId="0" borderId="60" xfId="0" applyNumberFormat="1" applyFont="1" applyFill="1" applyBorder="1" applyAlignment="1">
      <alignment vertical="top" wrapText="1"/>
    </xf>
    <xf numFmtId="168" fontId="39" fillId="0" borderId="28" xfId="0" applyNumberFormat="1" applyFont="1" applyFill="1" applyBorder="1" applyAlignment="1">
      <alignment vertical="top" wrapText="1"/>
    </xf>
    <xf numFmtId="168" fontId="39" fillId="0" borderId="28" xfId="0" applyNumberFormat="1" applyFont="1" applyFill="1" applyBorder="1" applyAlignment="1">
      <alignment horizontal="center" vertical="center" wrapText="1" shrinkToFit="1"/>
    </xf>
    <xf numFmtId="1" fontId="39" fillId="0" borderId="28" xfId="0" applyNumberFormat="1" applyFont="1" applyFill="1" applyBorder="1" applyAlignment="1">
      <alignment horizontal="center" vertical="center" wrapText="1" shrinkToFit="1"/>
    </xf>
    <xf numFmtId="168" fontId="35" fillId="0" borderId="28" xfId="0" applyNumberFormat="1" applyFont="1" applyFill="1" applyBorder="1" applyAlignment="1">
      <alignment vertical="top" wrapText="1"/>
    </xf>
    <xf numFmtId="168" fontId="39" fillId="0" borderId="53" xfId="0" applyNumberFormat="1" applyFont="1" applyFill="1" applyBorder="1" applyAlignment="1">
      <alignment vertical="top" wrapText="1"/>
    </xf>
    <xf numFmtId="168" fontId="41" fillId="7" borderId="1" xfId="0" applyNumberFormat="1" applyFont="1" applyFill="1" applyBorder="1" applyAlignment="1">
      <alignment vertical="top"/>
    </xf>
    <xf numFmtId="168" fontId="39" fillId="0" borderId="28" xfId="0" applyNumberFormat="1" applyFont="1" applyFill="1" applyBorder="1" applyAlignment="1">
      <alignment horizontal="center" vertical="top"/>
    </xf>
    <xf numFmtId="168" fontId="39" fillId="4" borderId="28" xfId="0" applyNumberFormat="1" applyFont="1" applyFill="1" applyBorder="1" applyAlignment="1">
      <alignment horizontal="center" vertical="top"/>
    </xf>
    <xf numFmtId="0" fontId="41" fillId="0" borderId="0" xfId="0" applyFont="1" applyBorder="1" applyAlignment="1">
      <alignment vertical="top"/>
    </xf>
    <xf numFmtId="168" fontId="41" fillId="0" borderId="28" xfId="0" applyNumberFormat="1" applyFont="1" applyFill="1" applyBorder="1" applyAlignment="1">
      <alignment horizontal="center" vertical="center" wrapText="1" shrinkToFit="1"/>
    </xf>
    <xf numFmtId="1" fontId="41" fillId="0" borderId="28" xfId="0" applyNumberFormat="1" applyFont="1" applyFill="1" applyBorder="1" applyAlignment="1">
      <alignment horizontal="center" vertical="center" wrapText="1" shrinkToFit="1"/>
    </xf>
    <xf numFmtId="168" fontId="39" fillId="2" borderId="28" xfId="0" applyNumberFormat="1" applyFont="1" applyFill="1" applyBorder="1" applyAlignment="1">
      <alignment horizontal="center" vertical="top"/>
    </xf>
    <xf numFmtId="168" fontId="10" fillId="4" borderId="28" xfId="0" applyNumberFormat="1" applyFont="1" applyFill="1" applyBorder="1" applyAlignment="1">
      <alignment horizontal="center" vertical="top" wrapText="1"/>
    </xf>
    <xf numFmtId="168" fontId="41" fillId="7" borderId="28" xfId="0" applyNumberFormat="1" applyFont="1" applyFill="1" applyBorder="1" applyAlignment="1">
      <alignment vertical="top"/>
    </xf>
    <xf numFmtId="2" fontId="39" fillId="4" borderId="28" xfId="0" applyNumberFormat="1" applyFont="1" applyFill="1" applyBorder="1" applyAlignment="1">
      <alignment horizontal="center" vertical="top"/>
    </xf>
    <xf numFmtId="49" fontId="39" fillId="2" borderId="28" xfId="0" applyNumberFormat="1" applyFont="1" applyFill="1" applyBorder="1" applyAlignment="1">
      <alignment horizontal="center" vertical="top"/>
    </xf>
    <xf numFmtId="4" fontId="39" fillId="2" borderId="28" xfId="0" applyNumberFormat="1" applyFont="1" applyFill="1" applyBorder="1" applyAlignment="1">
      <alignment horizontal="center" vertical="top"/>
    </xf>
    <xf numFmtId="2" fontId="39" fillId="3" borderId="28" xfId="0" applyNumberFormat="1" applyFont="1" applyFill="1" applyBorder="1" applyAlignment="1">
      <alignment horizontal="center" vertical="center" wrapText="1" shrinkToFit="1"/>
    </xf>
    <xf numFmtId="0" fontId="39" fillId="0" borderId="53" xfId="0" applyFont="1" applyFill="1" applyBorder="1" applyAlignment="1">
      <alignment vertical="top" wrapText="1"/>
    </xf>
    <xf numFmtId="0" fontId="39" fillId="0" borderId="60" xfId="0" applyFont="1" applyFill="1" applyBorder="1" applyAlignment="1">
      <alignment vertical="top" wrapText="1"/>
    </xf>
    <xf numFmtId="0" fontId="39" fillId="0" borderId="28" xfId="0" applyFont="1" applyFill="1" applyBorder="1" applyAlignment="1">
      <alignment horizontal="center" vertical="center" wrapText="1" shrinkToFit="1"/>
    </xf>
    <xf numFmtId="49" fontId="41" fillId="7" borderId="1" xfId="0" applyNumberFormat="1" applyFont="1" applyFill="1" applyBorder="1" applyAlignment="1">
      <alignment vertical="top"/>
    </xf>
    <xf numFmtId="0" fontId="41" fillId="0" borderId="28" xfId="0" applyFont="1" applyFill="1" applyBorder="1" applyAlignment="1">
      <alignment horizontal="left" vertical="top" wrapText="1"/>
    </xf>
    <xf numFmtId="4" fontId="39" fillId="0" borderId="28" xfId="0" applyNumberFormat="1" applyFont="1" applyFill="1" applyBorder="1" applyAlignment="1">
      <alignment horizontal="center" vertical="top"/>
    </xf>
    <xf numFmtId="0" fontId="41" fillId="0" borderId="28" xfId="0" applyFont="1" applyBorder="1" applyAlignment="1">
      <alignment horizontal="center" vertical="top"/>
    </xf>
    <xf numFmtId="0" fontId="41" fillId="0" borderId="28" xfId="0" applyFont="1" applyBorder="1" applyAlignment="1">
      <alignment horizontal="center" vertical="center" wrapText="1" shrinkToFit="1"/>
    </xf>
    <xf numFmtId="0" fontId="41" fillId="0" borderId="28" xfId="0" applyFont="1" applyFill="1" applyBorder="1" applyAlignment="1">
      <alignment vertical="top" wrapText="1"/>
    </xf>
    <xf numFmtId="2" fontId="41" fillId="0" borderId="28" xfId="0" applyNumberFormat="1" applyFont="1" applyBorder="1" applyAlignment="1">
      <alignment horizontal="center" vertical="top"/>
    </xf>
    <xf numFmtId="0" fontId="10" fillId="0" borderId="28" xfId="0" applyFont="1" applyFill="1" applyBorder="1" applyAlignment="1">
      <alignment horizontal="center" vertical="center" wrapText="1" shrinkToFit="1"/>
    </xf>
    <xf numFmtId="1" fontId="8" fillId="0" borderId="28" xfId="0" applyNumberFormat="1" applyFont="1" applyBorder="1" applyAlignment="1">
      <alignment horizontal="center" vertical="center" wrapText="1" shrinkToFit="1"/>
    </xf>
    <xf numFmtId="49" fontId="35" fillId="7" borderId="1" xfId="0" applyNumberFormat="1" applyFont="1" applyFill="1" applyBorder="1" applyAlignment="1">
      <alignment vertical="top"/>
    </xf>
    <xf numFmtId="165" fontId="29" fillId="0" borderId="28" xfId="0" applyNumberFormat="1" applyFont="1" applyFill="1" applyBorder="1" applyAlignment="1">
      <alignment horizontal="center" vertical="top"/>
    </xf>
    <xf numFmtId="0" fontId="35" fillId="0" borderId="28" xfId="0" applyFont="1" applyBorder="1" applyAlignment="1">
      <alignment horizontal="center" vertical="top" wrapText="1"/>
    </xf>
    <xf numFmtId="49" fontId="29" fillId="0" borderId="55" xfId="0" applyNumberFormat="1" applyFont="1" applyFill="1" applyBorder="1" applyAlignment="1">
      <alignment horizontal="center" vertical="top"/>
    </xf>
    <xf numFmtId="49" fontId="35" fillId="7" borderId="1" xfId="0" applyNumberFormat="1" applyFont="1" applyFill="1" applyBorder="1" applyAlignment="1">
      <alignment horizontal="center" vertical="top"/>
    </xf>
    <xf numFmtId="0" fontId="35" fillId="0" borderId="1" xfId="0" applyFont="1" applyBorder="1" applyAlignment="1">
      <alignment horizontal="center" vertical="top"/>
    </xf>
    <xf numFmtId="164" fontId="35" fillId="0" borderId="28" xfId="0" applyNumberFormat="1" applyFont="1" applyBorder="1" applyAlignment="1">
      <alignment horizontal="center" vertical="top"/>
    </xf>
    <xf numFmtId="4" fontId="29" fillId="0" borderId="28" xfId="0" applyNumberFormat="1" applyFont="1" applyFill="1" applyBorder="1" applyAlignment="1">
      <alignment horizontal="center" vertical="top"/>
    </xf>
    <xf numFmtId="0" fontId="35" fillId="0" borderId="28" xfId="0" applyFont="1" applyBorder="1" applyAlignment="1">
      <alignment horizontal="left" vertical="top" wrapText="1" shrinkToFit="1"/>
    </xf>
    <xf numFmtId="2" fontId="29" fillId="4" borderId="61" xfId="0" applyNumberFormat="1" applyFont="1" applyFill="1" applyBorder="1" applyAlignment="1">
      <alignment horizontal="center" vertical="top" wrapText="1"/>
    </xf>
    <xf numFmtId="0" fontId="44" fillId="0" borderId="28" xfId="0" applyFont="1" applyFill="1" applyBorder="1" applyAlignment="1">
      <alignment horizontal="center" vertical="top" wrapText="1"/>
    </xf>
    <xf numFmtId="0" fontId="45" fillId="0" borderId="28" xfId="0" applyFont="1" applyFill="1" applyBorder="1" applyAlignment="1">
      <alignment horizontal="center" vertical="top" wrapText="1"/>
    </xf>
    <xf numFmtId="0" fontId="8" fillId="0" borderId="28" xfId="0" applyFont="1" applyBorder="1" applyAlignment="1">
      <alignment vertical="top" wrapText="1"/>
    </xf>
    <xf numFmtId="4" fontId="8" fillId="0" borderId="1" xfId="0" applyNumberFormat="1" applyFont="1" applyFill="1" applyBorder="1" applyAlignment="1">
      <alignment horizontal="center" vertical="top"/>
    </xf>
    <xf numFmtId="49" fontId="10" fillId="9" borderId="28" xfId="0" applyNumberFormat="1" applyFont="1" applyFill="1" applyBorder="1" applyAlignment="1">
      <alignment horizontal="center" vertical="top"/>
    </xf>
    <xf numFmtId="49" fontId="10" fillId="10" borderId="28" xfId="0" applyNumberFormat="1" applyFont="1" applyFill="1" applyBorder="1" applyAlignment="1">
      <alignment horizontal="center" vertical="top"/>
    </xf>
    <xf numFmtId="4" fontId="10" fillId="10" borderId="28" xfId="0" applyNumberFormat="1" applyFont="1" applyFill="1" applyBorder="1" applyAlignment="1">
      <alignment horizontal="center" vertical="top"/>
    </xf>
    <xf numFmtId="0" fontId="8" fillId="0" borderId="28" xfId="0" applyFont="1" applyFill="1" applyBorder="1" applyAlignment="1">
      <alignment horizontal="center" vertical="top"/>
    </xf>
    <xf numFmtId="0" fontId="8" fillId="0" borderId="1" xfId="0" applyFont="1" applyFill="1" applyBorder="1" applyAlignment="1">
      <alignment horizontal="center" vertical="top"/>
    </xf>
    <xf numFmtId="4" fontId="10" fillId="11" borderId="28" xfId="0" applyNumberFormat="1" applyFont="1" applyFill="1" applyBorder="1" applyAlignment="1">
      <alignment horizontal="center" vertical="top" wrapText="1"/>
    </xf>
    <xf numFmtId="4" fontId="10" fillId="3" borderId="28" xfId="0" applyNumberFormat="1" applyFont="1" applyFill="1" applyBorder="1" applyAlignment="1">
      <alignment horizontal="center" vertical="center" wrapText="1" shrinkToFit="1"/>
    </xf>
    <xf numFmtId="2" fontId="8" fillId="0" borderId="28" xfId="0" applyNumberFormat="1" applyFont="1" applyBorder="1" applyAlignment="1">
      <alignment horizontal="center" vertical="top"/>
    </xf>
    <xf numFmtId="0" fontId="8" fillId="0" borderId="28" xfId="0" applyFont="1" applyBorder="1" applyAlignment="1">
      <alignment wrapText="1"/>
    </xf>
    <xf numFmtId="0" fontId="8" fillId="0" borderId="28" xfId="0" applyFont="1" applyBorder="1" applyAlignment="1">
      <alignment horizontal="justify"/>
    </xf>
    <xf numFmtId="0" fontId="8" fillId="0" borderId="28" xfId="0" applyFont="1" applyBorder="1"/>
    <xf numFmtId="164" fontId="8" fillId="0" borderId="28" xfId="0" applyNumberFormat="1" applyFont="1" applyBorder="1" applyAlignment="1">
      <alignment horizontal="center" vertical="top" wrapText="1"/>
    </xf>
    <xf numFmtId="0" fontId="8" fillId="0" borderId="28" xfId="0" applyFont="1" applyBorder="1" applyAlignment="1">
      <alignment horizontal="center" vertical="top" wrapText="1"/>
    </xf>
    <xf numFmtId="0" fontId="8" fillId="0" borderId="28" xfId="0" applyFont="1" applyFill="1" applyBorder="1" applyAlignment="1">
      <alignment horizontal="left" vertical="top" wrapText="1"/>
    </xf>
    <xf numFmtId="0" fontId="10" fillId="8" borderId="28" xfId="0" applyFont="1" applyFill="1" applyBorder="1" applyAlignment="1">
      <alignment vertical="top"/>
    </xf>
    <xf numFmtId="0" fontId="29" fillId="8" borderId="1" xfId="0" applyFont="1" applyFill="1" applyBorder="1" applyAlignment="1">
      <alignment vertical="top"/>
    </xf>
    <xf numFmtId="0" fontId="29" fillId="0" borderId="53" xfId="0" applyFont="1" applyFill="1" applyBorder="1" applyAlignment="1">
      <alignment horizontal="center" vertical="center" wrapText="1" shrinkToFit="1"/>
    </xf>
    <xf numFmtId="0" fontId="29" fillId="0" borderId="60" xfId="0" applyFont="1" applyFill="1" applyBorder="1" applyAlignment="1">
      <alignment horizontal="center" vertical="center" wrapText="1" shrinkToFit="1"/>
    </xf>
    <xf numFmtId="0" fontId="29" fillId="0" borderId="28" xfId="0" applyFont="1" applyFill="1" applyBorder="1" applyAlignment="1">
      <alignment horizontal="left" vertical="center" wrapText="1" shrinkToFit="1"/>
    </xf>
    <xf numFmtId="49" fontId="35" fillId="0" borderId="1" xfId="0" applyNumberFormat="1" applyFont="1" applyFill="1" applyBorder="1" applyAlignment="1">
      <alignment horizontal="left" vertical="center" wrapText="1" shrinkToFit="1"/>
    </xf>
    <xf numFmtId="0" fontId="35" fillId="0" borderId="28" xfId="0" applyFont="1" applyFill="1" applyBorder="1" applyAlignment="1">
      <alignment horizontal="center" vertical="center" shrinkToFit="1"/>
    </xf>
    <xf numFmtId="4" fontId="29" fillId="0" borderId="28" xfId="0" applyNumberFormat="1" applyFont="1" applyFill="1" applyBorder="1" applyAlignment="1">
      <alignment horizontal="center" vertical="center" shrinkToFit="1"/>
    </xf>
    <xf numFmtId="4" fontId="35" fillId="0" borderId="28" xfId="0" applyNumberFormat="1" applyFont="1" applyFill="1" applyBorder="1" applyAlignment="1">
      <alignment horizontal="center" vertical="center" shrinkToFit="1"/>
    </xf>
    <xf numFmtId="0" fontId="35" fillId="0" borderId="28" xfId="0" applyFont="1" applyFill="1" applyBorder="1" applyAlignment="1">
      <alignment horizontal="center" vertical="top"/>
    </xf>
    <xf numFmtId="0" fontId="29" fillId="0" borderId="1" xfId="0" applyFont="1" applyFill="1" applyBorder="1" applyAlignment="1">
      <alignment horizontal="left" vertical="center" wrapText="1" shrinkToFit="1"/>
    </xf>
    <xf numFmtId="0" fontId="35" fillId="0" borderId="1" xfId="0" applyFont="1" applyFill="1" applyBorder="1" applyAlignment="1">
      <alignment horizontal="center" vertical="center" shrinkToFit="1"/>
    </xf>
    <xf numFmtId="2" fontId="29" fillId="12" borderId="28" xfId="0" applyNumberFormat="1" applyFont="1" applyFill="1" applyBorder="1" applyAlignment="1">
      <alignment horizontal="center" vertical="center" shrinkToFit="1"/>
    </xf>
    <xf numFmtId="49" fontId="35" fillId="0" borderId="28" xfId="0" applyNumberFormat="1" applyFont="1" applyFill="1" applyBorder="1" applyAlignment="1">
      <alignment horizontal="left" vertical="center" wrapText="1" shrinkToFit="1"/>
    </xf>
    <xf numFmtId="164" fontId="35" fillId="0" borderId="28" xfId="0" applyNumberFormat="1" applyFont="1" applyFill="1" applyBorder="1" applyAlignment="1">
      <alignment horizontal="center" vertical="top"/>
    </xf>
    <xf numFmtId="0" fontId="35" fillId="0" borderId="23" xfId="0" applyFont="1" applyFill="1" applyBorder="1" applyAlignment="1">
      <alignment horizontal="left" vertical="center" wrapText="1" shrinkToFit="1"/>
    </xf>
    <xf numFmtId="0" fontId="35" fillId="0" borderId="1" xfId="0" applyFont="1" applyFill="1" applyBorder="1" applyAlignment="1">
      <alignment horizontal="left" vertical="center" wrapText="1" shrinkToFit="1"/>
    </xf>
    <xf numFmtId="2" fontId="29" fillId="12" borderId="28" xfId="0" applyNumberFormat="1" applyFont="1" applyFill="1" applyBorder="1" applyAlignment="1">
      <alignment horizontal="center" vertical="center" wrapText="1" shrinkToFit="1"/>
    </xf>
    <xf numFmtId="0" fontId="29" fillId="8" borderId="28" xfId="0" applyFont="1" applyFill="1" applyBorder="1" applyAlignment="1">
      <alignment vertical="top"/>
    </xf>
    <xf numFmtId="4" fontId="29" fillId="2" borderId="28" xfId="0" applyNumberFormat="1" applyFont="1" applyFill="1" applyBorder="1" applyAlignment="1">
      <alignment horizontal="center" vertical="center" shrinkToFit="1"/>
    </xf>
    <xf numFmtId="4" fontId="29" fillId="12" borderId="28" xfId="0" applyNumberFormat="1" applyFont="1" applyFill="1" applyBorder="1" applyAlignment="1">
      <alignment horizontal="center" vertical="center" wrapText="1" shrinkToFit="1"/>
    </xf>
    <xf numFmtId="2" fontId="29" fillId="12" borderId="61" xfId="0" applyNumberFormat="1" applyFont="1" applyFill="1" applyBorder="1" applyAlignment="1">
      <alignment horizontal="center" vertical="center" wrapText="1" shrinkToFit="1"/>
    </xf>
    <xf numFmtId="2" fontId="35" fillId="0" borderId="61" xfId="0" applyNumberFormat="1" applyFont="1" applyFill="1" applyBorder="1" applyAlignment="1">
      <alignment horizontal="center" vertical="center" wrapText="1" shrinkToFit="1"/>
    </xf>
    <xf numFmtId="4" fontId="29" fillId="0" borderId="61" xfId="0" applyNumberFormat="1" applyFont="1" applyFill="1" applyBorder="1" applyAlignment="1">
      <alignment horizontal="center" vertical="center" wrapText="1" shrinkToFit="1"/>
    </xf>
    <xf numFmtId="4" fontId="29" fillId="10" borderId="28" xfId="0" applyNumberFormat="1" applyFont="1" applyFill="1" applyBorder="1" applyAlignment="1">
      <alignment horizontal="center" vertical="center" shrinkToFit="1"/>
    </xf>
    <xf numFmtId="0" fontId="35" fillId="0" borderId="28" xfId="0" applyFont="1" applyFill="1" applyBorder="1" applyAlignment="1">
      <alignment horizontal="center" vertical="top" wrapText="1" shrinkToFit="1"/>
    </xf>
    <xf numFmtId="2" fontId="29" fillId="0" borderId="61" xfId="0" applyNumberFormat="1" applyFont="1" applyFill="1" applyBorder="1" applyAlignment="1">
      <alignment horizontal="center" vertical="center" wrapText="1" shrinkToFit="1"/>
    </xf>
    <xf numFmtId="2" fontId="35" fillId="0" borderId="28" xfId="0" applyNumberFormat="1" applyFont="1" applyFill="1" applyBorder="1" applyAlignment="1">
      <alignment horizontal="center" vertical="center" wrapText="1" shrinkToFit="1"/>
    </xf>
    <xf numFmtId="49" fontId="29" fillId="9" borderId="28" xfId="0" applyNumberFormat="1" applyFont="1" applyFill="1" applyBorder="1" applyAlignment="1">
      <alignment horizontal="center" vertical="top" wrapText="1"/>
    </xf>
    <xf numFmtId="49" fontId="29" fillId="9" borderId="28" xfId="0" applyNumberFormat="1" applyFont="1" applyFill="1" applyBorder="1" applyAlignment="1">
      <alignment horizontal="center" vertical="top"/>
    </xf>
    <xf numFmtId="2" fontId="29" fillId="9" borderId="28" xfId="0" applyNumberFormat="1" applyFont="1" applyFill="1" applyBorder="1" applyAlignment="1">
      <alignment horizontal="center" vertical="center" wrapText="1" shrinkToFit="1"/>
    </xf>
    <xf numFmtId="4" fontId="29" fillId="8" borderId="28" xfId="0" applyNumberFormat="1" applyFont="1" applyFill="1" applyBorder="1" applyAlignment="1">
      <alignment horizontal="center" vertical="center" shrinkToFit="1"/>
    </xf>
    <xf numFmtId="167" fontId="10" fillId="0" borderId="60" xfId="0" applyNumberFormat="1" applyFont="1" applyFill="1" applyBorder="1" applyAlignment="1">
      <alignment vertical="top" wrapText="1"/>
    </xf>
    <xf numFmtId="167" fontId="8" fillId="0" borderId="28" xfId="0" applyNumberFormat="1" applyFont="1" applyBorder="1" applyAlignment="1">
      <alignment horizontal="center" vertical="top"/>
    </xf>
    <xf numFmtId="0" fontId="8" fillId="0" borderId="23" xfId="0" applyFont="1" applyFill="1" applyBorder="1" applyAlignment="1">
      <alignment horizontal="left" vertical="top" wrapText="1"/>
    </xf>
    <xf numFmtId="167" fontId="8" fillId="0" borderId="1" xfId="0" applyNumberFormat="1" applyFont="1" applyBorder="1" applyAlignment="1">
      <alignment horizontal="center" vertical="top"/>
    </xf>
    <xf numFmtId="167" fontId="10" fillId="4" borderId="28" xfId="0" applyNumberFormat="1" applyFont="1" applyFill="1" applyBorder="1" applyAlignment="1">
      <alignment horizontal="center" vertical="top"/>
    </xf>
    <xf numFmtId="0" fontId="8" fillId="0" borderId="28" xfId="0" applyFont="1" applyFill="1" applyBorder="1" applyAlignment="1">
      <alignment horizontal="left" vertical="top" wrapText="1" shrinkToFit="1"/>
    </xf>
    <xf numFmtId="0" fontId="8" fillId="0" borderId="28" xfId="0" applyFont="1" applyBorder="1" applyAlignment="1">
      <alignment horizontal="left" vertical="top" wrapText="1" shrinkToFit="1"/>
    </xf>
    <xf numFmtId="49" fontId="10" fillId="0" borderId="55" xfId="0" applyNumberFormat="1" applyFont="1" applyFill="1" applyBorder="1" applyAlignment="1">
      <alignment horizontal="center" vertical="top"/>
    </xf>
    <xf numFmtId="0" fontId="10" fillId="0" borderId="28" xfId="0" applyFont="1" applyFill="1" applyBorder="1" applyAlignment="1">
      <alignment horizontal="left" vertical="top" wrapText="1" shrinkToFit="1"/>
    </xf>
    <xf numFmtId="0" fontId="8" fillId="0" borderId="0" xfId="0" applyFont="1" applyAlignment="1">
      <alignment horizontal="left" vertical="top" shrinkToFit="1"/>
    </xf>
    <xf numFmtId="0" fontId="9" fillId="0" borderId="0" xfId="0" applyFont="1" applyAlignment="1">
      <alignment horizontal="left" vertical="top" shrinkToFit="1"/>
    </xf>
    <xf numFmtId="0" fontId="22" fillId="0" borderId="0" xfId="0" applyFont="1" applyAlignment="1">
      <alignment horizontal="left" vertical="top" shrinkToFit="1"/>
    </xf>
    <xf numFmtId="0" fontId="8" fillId="0" borderId="28" xfId="0" applyFont="1" applyBorder="1" applyAlignment="1">
      <alignment horizontal="left" vertical="top" shrinkToFit="1"/>
    </xf>
    <xf numFmtId="0" fontId="10" fillId="0" borderId="60" xfId="0" applyFont="1" applyFill="1" applyBorder="1" applyAlignment="1">
      <alignment horizontal="left" vertical="top" wrapText="1" shrinkToFit="1"/>
    </xf>
    <xf numFmtId="164" fontId="8" fillId="0" borderId="28" xfId="0" applyNumberFormat="1" applyFont="1" applyFill="1" applyBorder="1" applyAlignment="1">
      <alignment horizontal="left" vertical="top" wrapText="1" shrinkToFit="1"/>
    </xf>
    <xf numFmtId="49" fontId="8" fillId="0" borderId="28" xfId="0" applyNumberFormat="1" applyFont="1" applyBorder="1" applyAlignment="1">
      <alignment horizontal="left" vertical="top" shrinkToFit="1"/>
    </xf>
    <xf numFmtId="0" fontId="31" fillId="0" borderId="28" xfId="0" applyFont="1" applyBorder="1" applyAlignment="1">
      <alignment horizontal="left" vertical="top" wrapText="1" shrinkToFit="1"/>
    </xf>
    <xf numFmtId="164" fontId="8" fillId="0" borderId="28" xfId="0" applyNumberFormat="1" applyFont="1" applyFill="1" applyBorder="1" applyAlignment="1">
      <alignment horizontal="left" vertical="top" shrinkToFit="1"/>
    </xf>
    <xf numFmtId="49" fontId="10" fillId="3" borderId="60" xfId="0" applyNumberFormat="1" applyFont="1" applyFill="1" applyBorder="1" applyAlignment="1">
      <alignment horizontal="left" vertical="top" shrinkToFit="1"/>
    </xf>
    <xf numFmtId="0" fontId="29" fillId="0" borderId="60" xfId="0" applyFont="1" applyFill="1" applyBorder="1" applyAlignment="1">
      <alignment horizontal="left" vertical="top" wrapText="1" shrinkToFit="1"/>
    </xf>
    <xf numFmtId="0" fontId="29" fillId="0" borderId="28" xfId="0" applyFont="1" applyFill="1" applyBorder="1" applyAlignment="1">
      <alignment horizontal="left" vertical="top" wrapText="1" shrinkToFit="1"/>
    </xf>
    <xf numFmtId="0" fontId="35" fillId="0" borderId="28" xfId="0" applyNumberFormat="1" applyFont="1" applyFill="1" applyBorder="1" applyAlignment="1">
      <alignment horizontal="left" vertical="top" wrapText="1" shrinkToFit="1"/>
    </xf>
    <xf numFmtId="0" fontId="35" fillId="0" borderId="28" xfId="0" applyFont="1" applyBorder="1" applyAlignment="1">
      <alignment horizontal="left" vertical="top" shrinkToFit="1"/>
    </xf>
    <xf numFmtId="0" fontId="35" fillId="0" borderId="28" xfId="0" applyFont="1" applyFill="1" applyBorder="1" applyAlignment="1">
      <alignment horizontal="left" vertical="top" wrapText="1" shrinkToFit="1"/>
    </xf>
    <xf numFmtId="0" fontId="35" fillId="0" borderId="28" xfId="0" applyNumberFormat="1" applyFont="1" applyFill="1" applyBorder="1" applyAlignment="1">
      <alignment horizontal="left" vertical="top" shrinkToFit="1"/>
    </xf>
    <xf numFmtId="49" fontId="29" fillId="3" borderId="60" xfId="0" applyNumberFormat="1" applyFont="1" applyFill="1" applyBorder="1" applyAlignment="1">
      <alignment horizontal="left" vertical="top" shrinkToFit="1"/>
    </xf>
    <xf numFmtId="49" fontId="6" fillId="0" borderId="28" xfId="0" applyNumberFormat="1" applyFont="1" applyBorder="1" applyAlignment="1">
      <alignment horizontal="left" vertical="top" wrapText="1" shrinkToFit="1"/>
    </xf>
    <xf numFmtId="168" fontId="10" fillId="0" borderId="60" xfId="0" applyNumberFormat="1" applyFont="1" applyFill="1" applyBorder="1" applyAlignment="1">
      <alignment horizontal="left" vertical="top" wrapText="1" shrinkToFit="1"/>
    </xf>
    <xf numFmtId="168" fontId="10" fillId="0" borderId="28" xfId="0" applyNumberFormat="1" applyFont="1" applyFill="1" applyBorder="1" applyAlignment="1">
      <alignment horizontal="left" vertical="top" wrapText="1" shrinkToFit="1"/>
    </xf>
    <xf numFmtId="168" fontId="41" fillId="0" borderId="28" xfId="0" applyNumberFormat="1" applyFont="1" applyFill="1" applyBorder="1" applyAlignment="1">
      <alignment horizontal="left" vertical="top" shrinkToFit="1"/>
    </xf>
    <xf numFmtId="168" fontId="41" fillId="0" borderId="60" xfId="0" applyNumberFormat="1" applyFont="1" applyFill="1" applyBorder="1" applyAlignment="1">
      <alignment horizontal="left" vertical="top" wrapText="1" shrinkToFit="1"/>
    </xf>
    <xf numFmtId="168" fontId="41" fillId="0" borderId="28" xfId="0" applyNumberFormat="1" applyFont="1" applyBorder="1" applyAlignment="1">
      <alignment horizontal="left" vertical="top" shrinkToFit="1"/>
    </xf>
    <xf numFmtId="168" fontId="39" fillId="0" borderId="60" xfId="0" applyNumberFormat="1" applyFont="1" applyFill="1" applyBorder="1" applyAlignment="1">
      <alignment horizontal="left" vertical="top" wrapText="1" shrinkToFit="1"/>
    </xf>
    <xf numFmtId="168" fontId="39" fillId="0" borderId="28" xfId="0" applyNumberFormat="1" applyFont="1" applyFill="1" applyBorder="1" applyAlignment="1">
      <alignment horizontal="left" vertical="top" wrapText="1" shrinkToFit="1"/>
    </xf>
    <xf numFmtId="168" fontId="41" fillId="0" borderId="28" xfId="0" applyNumberFormat="1" applyFont="1" applyBorder="1" applyAlignment="1">
      <alignment horizontal="left" vertical="top" wrapText="1" shrinkToFit="1"/>
    </xf>
    <xf numFmtId="168" fontId="41" fillId="0" borderId="28" xfId="0" applyNumberFormat="1" applyFont="1" applyFill="1" applyBorder="1" applyAlignment="1">
      <alignment horizontal="left" vertical="top" wrapText="1" shrinkToFit="1"/>
    </xf>
    <xf numFmtId="49" fontId="39" fillId="3" borderId="60" xfId="0" applyNumberFormat="1" applyFont="1" applyFill="1" applyBorder="1" applyAlignment="1">
      <alignment horizontal="left" vertical="top" shrinkToFit="1"/>
    </xf>
    <xf numFmtId="0" fontId="39" fillId="0" borderId="60" xfId="0" applyFont="1" applyFill="1" applyBorder="1" applyAlignment="1">
      <alignment horizontal="left" vertical="top" wrapText="1" shrinkToFit="1"/>
    </xf>
    <xf numFmtId="0" fontId="39" fillId="0" borderId="28" xfId="0" applyFont="1" applyFill="1" applyBorder="1" applyAlignment="1">
      <alignment horizontal="left" vertical="top" wrapText="1" shrinkToFit="1"/>
    </xf>
    <xf numFmtId="164" fontId="41" fillId="0" borderId="28" xfId="0" applyNumberFormat="1" applyFont="1" applyFill="1" applyBorder="1" applyAlignment="1">
      <alignment horizontal="left" vertical="top" shrinkToFit="1"/>
    </xf>
    <xf numFmtId="49" fontId="41" fillId="0" borderId="28" xfId="0" applyNumberFormat="1" applyFont="1" applyBorder="1" applyAlignment="1">
      <alignment horizontal="left" vertical="top" wrapText="1" shrinkToFit="1"/>
    </xf>
    <xf numFmtId="0" fontId="41" fillId="0" borderId="28" xfId="0" applyFont="1" applyBorder="1" applyAlignment="1">
      <alignment horizontal="left" vertical="top" shrinkToFit="1"/>
    </xf>
    <xf numFmtId="0" fontId="42" fillId="0" borderId="0" xfId="0" applyFont="1" applyAlignment="1">
      <alignment horizontal="left" vertical="top" shrinkToFit="1"/>
    </xf>
    <xf numFmtId="0" fontId="41" fillId="0" borderId="28" xfId="0" applyFont="1" applyFill="1" applyBorder="1" applyAlignment="1">
      <alignment horizontal="left" vertical="top" wrapText="1" shrinkToFit="1"/>
    </xf>
    <xf numFmtId="0" fontId="41" fillId="0" borderId="28" xfId="0" applyFont="1" applyBorder="1" applyAlignment="1">
      <alignment horizontal="left" vertical="top" wrapText="1" shrinkToFit="1"/>
    </xf>
    <xf numFmtId="164" fontId="35" fillId="0" borderId="28" xfId="0" applyNumberFormat="1" applyFont="1" applyFill="1" applyBorder="1" applyAlignment="1">
      <alignment horizontal="left" vertical="top" shrinkToFit="1"/>
    </xf>
    <xf numFmtId="49" fontId="35" fillId="0" borderId="28" xfId="0" applyNumberFormat="1" applyFont="1" applyBorder="1" applyAlignment="1">
      <alignment horizontal="left" vertical="top" shrinkToFit="1"/>
    </xf>
    <xf numFmtId="0" fontId="10" fillId="0" borderId="60" xfId="0" applyNumberFormat="1" applyFont="1" applyFill="1" applyBorder="1" applyAlignment="1">
      <alignment horizontal="left" vertical="top" wrapText="1" shrinkToFit="1"/>
    </xf>
    <xf numFmtId="0" fontId="8" fillId="0" borderId="60" xfId="0" applyFont="1" applyFill="1" applyBorder="1" applyAlignment="1">
      <alignment horizontal="left" vertical="top" wrapText="1" shrinkToFit="1"/>
    </xf>
    <xf numFmtId="0" fontId="8" fillId="0" borderId="28" xfId="0" applyNumberFormat="1" applyFont="1" applyFill="1" applyBorder="1" applyAlignment="1">
      <alignment horizontal="left" vertical="top" wrapText="1" shrinkToFit="1"/>
    </xf>
    <xf numFmtId="0" fontId="44" fillId="0" borderId="60" xfId="0" applyNumberFormat="1" applyFont="1" applyFill="1" applyBorder="1" applyAlignment="1">
      <alignment horizontal="left" vertical="top" wrapText="1" shrinkToFit="1"/>
    </xf>
    <xf numFmtId="0" fontId="32" fillId="0" borderId="60" xfId="0" applyFont="1" applyFill="1" applyBorder="1" applyAlignment="1">
      <alignment horizontal="left" vertical="top" wrapText="1" shrinkToFit="1"/>
    </xf>
    <xf numFmtId="0" fontId="44" fillId="0" borderId="28" xfId="0" applyFont="1" applyFill="1" applyBorder="1" applyAlignment="1">
      <alignment horizontal="left" vertical="top" wrapText="1" shrinkToFit="1"/>
    </xf>
    <xf numFmtId="0" fontId="35" fillId="0" borderId="60" xfId="0" applyFont="1" applyFill="1" applyBorder="1" applyAlignment="1">
      <alignment horizontal="left" vertical="top" wrapText="1" shrinkToFit="1"/>
    </xf>
    <xf numFmtId="0" fontId="45" fillId="0" borderId="60" xfId="0" applyNumberFormat="1" applyFont="1" applyFill="1" applyBorder="1" applyAlignment="1">
      <alignment horizontal="left" vertical="top" wrapText="1" shrinkToFit="1"/>
    </xf>
    <xf numFmtId="0" fontId="46" fillId="0" borderId="60" xfId="0" applyFont="1" applyFill="1" applyBorder="1" applyAlignment="1">
      <alignment horizontal="left" vertical="top" wrapText="1" shrinkToFit="1"/>
    </xf>
    <xf numFmtId="0" fontId="45" fillId="0" borderId="28" xfId="0" applyFont="1" applyFill="1" applyBorder="1" applyAlignment="1">
      <alignment horizontal="left" vertical="top" wrapText="1" shrinkToFit="1"/>
    </xf>
    <xf numFmtId="49" fontId="8" fillId="0" borderId="28" xfId="0" applyNumberFormat="1" applyFont="1" applyFill="1" applyBorder="1" applyAlignment="1">
      <alignment horizontal="left" vertical="top" shrinkToFit="1"/>
    </xf>
    <xf numFmtId="0" fontId="10" fillId="3" borderId="60" xfId="0" applyNumberFormat="1" applyFont="1" applyFill="1" applyBorder="1" applyAlignment="1">
      <alignment horizontal="left" vertical="top" shrinkToFit="1"/>
    </xf>
    <xf numFmtId="0" fontId="8" fillId="0" borderId="28" xfId="6" applyFont="1" applyBorder="1" applyAlignment="1">
      <alignment horizontal="left" vertical="top" wrapText="1" shrinkToFit="1"/>
    </xf>
    <xf numFmtId="0" fontId="8" fillId="0" borderId="53" xfId="0" applyFont="1" applyFill="1" applyBorder="1" applyAlignment="1">
      <alignment horizontal="left" vertical="top" wrapText="1" shrinkToFit="1"/>
    </xf>
    <xf numFmtId="49" fontId="35" fillId="0" borderId="28" xfId="0" applyNumberFormat="1" applyFont="1" applyFill="1" applyBorder="1" applyAlignment="1">
      <alignment horizontal="left" vertical="top" wrapText="1" shrinkToFit="1"/>
    </xf>
    <xf numFmtId="4" fontId="35" fillId="0" borderId="28" xfId="0" applyNumberFormat="1" applyFont="1" applyFill="1" applyBorder="1" applyAlignment="1">
      <alignment horizontal="left" vertical="top" shrinkToFit="1"/>
    </xf>
    <xf numFmtId="49" fontId="29" fillId="9" borderId="60" xfId="0" applyNumberFormat="1" applyFont="1" applyFill="1" applyBorder="1" applyAlignment="1">
      <alignment horizontal="left" vertical="top" shrinkToFit="1"/>
    </xf>
    <xf numFmtId="0" fontId="8" fillId="0" borderId="0" xfId="0" applyFont="1" applyAlignment="1">
      <alignment horizontal="left" vertical="top" wrapText="1" shrinkToFit="1"/>
    </xf>
    <xf numFmtId="0" fontId="8" fillId="0" borderId="0" xfId="0" applyFont="1" applyBorder="1" applyAlignment="1">
      <alignment horizontal="left" vertical="top" shrinkToFit="1"/>
    </xf>
    <xf numFmtId="49" fontId="8" fillId="0" borderId="0" xfId="0" applyNumberFormat="1" applyFont="1" applyFill="1" applyBorder="1" applyAlignment="1">
      <alignment horizontal="left" vertical="top" shrinkToFit="1"/>
    </xf>
    <xf numFmtId="0" fontId="10" fillId="8" borderId="1" xfId="0" applyFont="1" applyFill="1" applyBorder="1" applyAlignment="1">
      <alignment vertical="top"/>
    </xf>
    <xf numFmtId="0" fontId="10" fillId="8" borderId="28" xfId="0" applyFont="1" applyFill="1" applyBorder="1" applyAlignment="1">
      <alignment horizontal="left" vertical="top"/>
    </xf>
    <xf numFmtId="0" fontId="29" fillId="8" borderId="1" xfId="0" applyFont="1" applyFill="1" applyBorder="1" applyAlignment="1">
      <alignment horizontal="left" vertical="top"/>
    </xf>
    <xf numFmtId="0" fontId="29" fillId="8" borderId="28" xfId="0" applyFont="1" applyFill="1" applyBorder="1" applyAlignment="1">
      <alignment horizontal="left" vertical="top"/>
    </xf>
    <xf numFmtId="0" fontId="8" fillId="0" borderId="28" xfId="0" applyFont="1" applyBorder="1" applyAlignment="1">
      <alignment horizontal="center" vertical="center" shrinkToFit="1"/>
    </xf>
    <xf numFmtId="0" fontId="8" fillId="0" borderId="28" xfId="0" applyFont="1" applyBorder="1" applyAlignment="1">
      <alignment horizontal="center" vertical="center" textRotation="90" shrinkToFit="1"/>
    </xf>
    <xf numFmtId="4" fontId="35" fillId="0" borderId="53" xfId="0" applyNumberFormat="1" applyFont="1" applyFill="1" applyBorder="1" applyAlignment="1">
      <alignment horizontal="center" vertical="center" shrinkToFit="1"/>
    </xf>
    <xf numFmtId="0" fontId="35" fillId="0" borderId="53" xfId="0" applyFont="1" applyFill="1" applyBorder="1" applyAlignment="1">
      <alignment horizontal="center" vertical="center" shrinkToFit="1"/>
    </xf>
    <xf numFmtId="0" fontId="35" fillId="0" borderId="56" xfId="0" applyFont="1" applyFill="1" applyBorder="1" applyAlignment="1">
      <alignment horizontal="center" vertical="center" shrinkToFit="1"/>
    </xf>
    <xf numFmtId="2" fontId="29" fillId="12" borderId="53" xfId="0" applyNumberFormat="1" applyFont="1" applyFill="1" applyBorder="1" applyAlignment="1">
      <alignment horizontal="center" vertical="center" wrapText="1" shrinkToFit="1"/>
    </xf>
    <xf numFmtId="4" fontId="35" fillId="0" borderId="61" xfId="0" applyNumberFormat="1" applyFont="1" applyFill="1" applyBorder="1" applyAlignment="1">
      <alignment horizontal="center" vertical="center" shrinkToFit="1"/>
    </xf>
    <xf numFmtId="0" fontId="35" fillId="0" borderId="61" xfId="0" applyFont="1" applyFill="1" applyBorder="1" applyAlignment="1">
      <alignment horizontal="center" vertical="center" shrinkToFit="1"/>
    </xf>
    <xf numFmtId="0" fontId="35" fillId="0" borderId="73" xfId="0" applyFont="1" applyFill="1" applyBorder="1" applyAlignment="1">
      <alignment horizontal="center" vertical="center" shrinkToFit="1"/>
    </xf>
    <xf numFmtId="0" fontId="29" fillId="0" borderId="61" xfId="0" applyFont="1" applyFill="1" applyBorder="1" applyAlignment="1">
      <alignment horizontal="center" vertical="center" wrapText="1" shrinkToFit="1"/>
    </xf>
    <xf numFmtId="2" fontId="29" fillId="12" borderId="1" xfId="0" applyNumberFormat="1" applyFont="1" applyFill="1" applyBorder="1" applyAlignment="1">
      <alignment horizontal="center" vertical="center" shrinkToFit="1"/>
    </xf>
    <xf numFmtId="2" fontId="29" fillId="12" borderId="56" xfId="0" applyNumberFormat="1" applyFont="1" applyFill="1" applyBorder="1" applyAlignment="1">
      <alignment horizontal="center" vertical="center" shrinkToFit="1"/>
    </xf>
    <xf numFmtId="4" fontId="29" fillId="0" borderId="23" xfId="0" applyNumberFormat="1" applyFont="1" applyFill="1" applyBorder="1" applyAlignment="1">
      <alignment horizontal="center" vertical="center" shrinkToFit="1"/>
    </xf>
    <xf numFmtId="4" fontId="35" fillId="0" borderId="55" xfId="0" applyNumberFormat="1" applyFont="1" applyFill="1" applyBorder="1" applyAlignment="1">
      <alignment horizontal="center" vertical="center" shrinkToFit="1"/>
    </xf>
    <xf numFmtId="0" fontId="35" fillId="0" borderId="23" xfId="0" applyFont="1" applyBorder="1" applyAlignment="1">
      <alignment vertical="top"/>
    </xf>
    <xf numFmtId="4" fontId="35" fillId="0" borderId="48" xfId="0" applyNumberFormat="1" applyFont="1" applyFill="1" applyBorder="1" applyAlignment="1">
      <alignment horizontal="center" vertical="center" shrinkToFit="1"/>
    </xf>
    <xf numFmtId="4" fontId="35" fillId="0" borderId="23" xfId="0" applyNumberFormat="1" applyFont="1" applyFill="1" applyBorder="1" applyAlignment="1">
      <alignment horizontal="center" vertical="center" shrinkToFit="1"/>
    </xf>
    <xf numFmtId="0" fontId="35" fillId="0" borderId="60" xfId="0" applyFont="1" applyBorder="1" applyAlignment="1">
      <alignment vertical="top"/>
    </xf>
    <xf numFmtId="2" fontId="29" fillId="12" borderId="56" xfId="0" applyNumberFormat="1" applyFont="1" applyFill="1" applyBorder="1" applyAlignment="1">
      <alignment horizontal="center" vertical="center" wrapText="1" shrinkToFit="1"/>
    </xf>
    <xf numFmtId="2" fontId="29" fillId="12" borderId="1" xfId="0" applyNumberFormat="1" applyFont="1" applyFill="1" applyBorder="1" applyAlignment="1">
      <alignment horizontal="center" vertical="center" wrapText="1" shrinkToFit="1"/>
    </xf>
    <xf numFmtId="0" fontId="10" fillId="8" borderId="1" xfId="0" applyFont="1" applyFill="1" applyBorder="1" applyAlignment="1">
      <alignment horizontal="center" vertical="top"/>
    </xf>
    <xf numFmtId="0" fontId="10" fillId="8" borderId="28" xfId="0" applyFont="1" applyFill="1" applyBorder="1" applyAlignment="1">
      <alignment horizontal="center" vertical="top"/>
    </xf>
    <xf numFmtId="0" fontId="29" fillId="8" borderId="1" xfId="0" applyFont="1" applyFill="1" applyBorder="1" applyAlignment="1">
      <alignment horizontal="center" vertical="top"/>
    </xf>
    <xf numFmtId="0" fontId="35" fillId="0" borderId="53" xfId="0" applyFont="1" applyFill="1" applyBorder="1" applyAlignment="1">
      <alignment vertical="top" wrapText="1"/>
    </xf>
    <xf numFmtId="0" fontId="8" fillId="0" borderId="28" xfId="0" applyNumberFormat="1" applyFont="1" applyFill="1" applyBorder="1" applyAlignment="1">
      <alignment horizontal="center" vertical="top" shrinkToFit="1"/>
    </xf>
    <xf numFmtId="0" fontId="8" fillId="0" borderId="28" xfId="0" applyNumberFormat="1" applyFont="1" applyFill="1" applyBorder="1" applyAlignment="1">
      <alignment horizontal="center" vertical="top" wrapText="1" shrinkToFit="1"/>
    </xf>
    <xf numFmtId="0" fontId="8" fillId="0" borderId="53" xfId="0" applyFont="1" applyFill="1" applyBorder="1" applyAlignment="1">
      <alignment horizontal="left" vertical="top" wrapText="1"/>
    </xf>
    <xf numFmtId="49" fontId="8" fillId="13" borderId="1" xfId="0" applyNumberFormat="1" applyFont="1" applyFill="1" applyBorder="1" applyAlignment="1">
      <alignment horizontal="center" vertical="top"/>
    </xf>
    <xf numFmtId="49" fontId="35" fillId="13" borderId="28" xfId="0" applyNumberFormat="1" applyFont="1" applyFill="1" applyBorder="1" applyAlignment="1">
      <alignment horizontal="center" vertical="center" wrapText="1" shrinkToFit="1"/>
    </xf>
    <xf numFmtId="49" fontId="35" fillId="13" borderId="1" xfId="0" applyNumberFormat="1" applyFont="1" applyFill="1" applyBorder="1" applyAlignment="1">
      <alignment horizontal="center" vertical="center" wrapText="1" shrinkToFit="1"/>
    </xf>
    <xf numFmtId="0" fontId="10" fillId="8" borderId="1" xfId="0" applyFont="1" applyFill="1" applyBorder="1" applyAlignment="1">
      <alignment horizontal="center" vertical="top"/>
    </xf>
    <xf numFmtId="0" fontId="10" fillId="8" borderId="28" xfId="0" applyFont="1" applyFill="1" applyBorder="1" applyAlignment="1">
      <alignment horizontal="center" vertical="top"/>
    </xf>
    <xf numFmtId="49" fontId="10" fillId="0" borderId="23" xfId="0" applyNumberFormat="1"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2" fontId="29" fillId="2" borderId="28" xfId="0" applyNumberFormat="1" applyFont="1" applyFill="1" applyBorder="1" applyAlignment="1">
      <alignment horizontal="center" vertical="top"/>
    </xf>
    <xf numFmtId="2" fontId="29" fillId="6" borderId="28" xfId="0" applyNumberFormat="1" applyFont="1" applyFill="1" applyBorder="1" applyAlignment="1">
      <alignment horizontal="center" vertical="top"/>
    </xf>
    <xf numFmtId="2" fontId="35" fillId="0" borderId="28" xfId="0" applyNumberFormat="1" applyFont="1" applyBorder="1" applyAlignment="1">
      <alignment horizontal="center" vertical="center" shrinkToFit="1"/>
    </xf>
    <xf numFmtId="0" fontId="8" fillId="0" borderId="28" xfId="0" applyFont="1" applyFill="1" applyBorder="1" applyAlignment="1">
      <alignment horizontal="center" vertical="center" wrapText="1"/>
    </xf>
    <xf numFmtId="49" fontId="26" fillId="2" borderId="53" xfId="0" applyNumberFormat="1" applyFont="1" applyFill="1" applyBorder="1" applyAlignment="1">
      <alignment horizontal="right" vertical="top"/>
    </xf>
    <xf numFmtId="49" fontId="26" fillId="2" borderId="60" xfId="0" applyNumberFormat="1" applyFont="1" applyFill="1" applyBorder="1" applyAlignment="1">
      <alignment horizontal="right" vertical="top"/>
    </xf>
    <xf numFmtId="49" fontId="26" fillId="2" borderId="61" xfId="0" applyNumberFormat="1" applyFont="1" applyFill="1" applyBorder="1" applyAlignment="1">
      <alignment horizontal="right" vertical="top"/>
    </xf>
    <xf numFmtId="49" fontId="10" fillId="2" borderId="53" xfId="0" applyNumberFormat="1" applyFont="1" applyFill="1" applyBorder="1" applyAlignment="1">
      <alignment horizontal="center" vertical="top"/>
    </xf>
    <xf numFmtId="49" fontId="10" fillId="2" borderId="60" xfId="0" applyNumberFormat="1" applyFont="1" applyFill="1" applyBorder="1" applyAlignment="1">
      <alignment horizontal="center" vertical="top"/>
    </xf>
    <xf numFmtId="49" fontId="10" fillId="2" borderId="61" xfId="0" applyNumberFormat="1" applyFont="1" applyFill="1" applyBorder="1" applyAlignment="1">
      <alignment horizontal="center" vertical="top"/>
    </xf>
    <xf numFmtId="49" fontId="10" fillId="2" borderId="53" xfId="0" applyNumberFormat="1" applyFont="1" applyFill="1" applyBorder="1" applyAlignment="1">
      <alignment horizontal="left" vertical="top"/>
    </xf>
    <xf numFmtId="49" fontId="10" fillId="2" borderId="60" xfId="0" applyNumberFormat="1" applyFont="1" applyFill="1" applyBorder="1" applyAlignment="1">
      <alignment horizontal="left" vertical="top"/>
    </xf>
    <xf numFmtId="49" fontId="10" fillId="2" borderId="61" xfId="0" applyNumberFormat="1" applyFont="1" applyFill="1" applyBorder="1" applyAlignment="1">
      <alignment horizontal="left" vertical="top"/>
    </xf>
    <xf numFmtId="0" fontId="10" fillId="8" borderId="1" xfId="0" applyFont="1" applyFill="1" applyBorder="1" applyAlignment="1">
      <alignment horizontal="center" vertical="top"/>
    </xf>
    <xf numFmtId="0" fontId="10" fillId="8" borderId="45" xfId="0" applyFont="1" applyFill="1" applyBorder="1" applyAlignment="1">
      <alignment horizontal="center" vertical="top"/>
    </xf>
    <xf numFmtId="0" fontId="10" fillId="8" borderId="23" xfId="0" applyFont="1" applyFill="1" applyBorder="1" applyAlignment="1">
      <alignment horizontal="center" vertical="top"/>
    </xf>
    <xf numFmtId="49" fontId="10" fillId="3" borderId="1" xfId="0" applyNumberFormat="1" applyFont="1" applyFill="1" applyBorder="1" applyAlignment="1">
      <alignment horizontal="center" vertical="top"/>
    </xf>
    <xf numFmtId="49" fontId="10" fillId="3" borderId="45" xfId="0" applyNumberFormat="1" applyFont="1" applyFill="1" applyBorder="1" applyAlignment="1">
      <alignment horizontal="center" vertical="top"/>
    </xf>
    <xf numFmtId="49" fontId="10" fillId="3" borderId="23" xfId="0" applyNumberFormat="1" applyFont="1" applyFill="1" applyBorder="1" applyAlignment="1">
      <alignment horizontal="center" vertical="top"/>
    </xf>
    <xf numFmtId="49" fontId="10" fillId="2" borderId="1" xfId="0" applyNumberFormat="1" applyFont="1" applyFill="1" applyBorder="1" applyAlignment="1">
      <alignment horizontal="center" vertical="top"/>
    </xf>
    <xf numFmtId="49" fontId="10" fillId="2" borderId="45" xfId="0" applyNumberFormat="1" applyFont="1" applyFill="1" applyBorder="1" applyAlignment="1">
      <alignment horizontal="center" vertical="top"/>
    </xf>
    <xf numFmtId="49" fontId="10" fillId="2" borderId="23" xfId="0" applyNumberFormat="1" applyFont="1" applyFill="1" applyBorder="1" applyAlignment="1">
      <alignment horizontal="center" vertical="top"/>
    </xf>
    <xf numFmtId="49" fontId="10" fillId="0" borderId="1" xfId="0" applyNumberFormat="1" applyFont="1" applyFill="1" applyBorder="1" applyAlignment="1">
      <alignment horizontal="center" vertical="top"/>
    </xf>
    <xf numFmtId="49" fontId="10" fillId="0" borderId="23" xfId="0" applyNumberFormat="1" applyFont="1" applyFill="1" applyBorder="1" applyAlignment="1">
      <alignment horizontal="center" vertical="top"/>
    </xf>
    <xf numFmtId="0" fontId="10" fillId="0" borderId="53" xfId="0" applyFont="1" applyFill="1" applyBorder="1" applyAlignment="1">
      <alignment horizontal="left" vertical="top" wrapText="1"/>
    </xf>
    <xf numFmtId="0" fontId="10" fillId="0" borderId="61" xfId="0" applyFont="1" applyFill="1" applyBorder="1" applyAlignment="1">
      <alignment horizontal="left" vertical="top" wrapText="1"/>
    </xf>
    <xf numFmtId="0" fontId="10" fillId="4" borderId="53" xfId="0" applyFont="1" applyFill="1" applyBorder="1" applyAlignment="1">
      <alignment horizontal="right" vertical="top" wrapText="1"/>
    </xf>
    <xf numFmtId="0" fontId="10" fillId="4" borderId="60" xfId="0" applyFont="1" applyFill="1" applyBorder="1" applyAlignment="1">
      <alignment horizontal="right" vertical="top" wrapText="1"/>
    </xf>
    <xf numFmtId="0" fontId="10" fillId="4" borderId="61" xfId="0" applyFont="1" applyFill="1" applyBorder="1" applyAlignment="1">
      <alignment horizontal="right" vertical="top" wrapText="1"/>
    </xf>
    <xf numFmtId="165" fontId="10" fillId="4" borderId="53" xfId="0" applyNumberFormat="1" applyFont="1" applyFill="1" applyBorder="1" applyAlignment="1">
      <alignment horizontal="center" vertical="top"/>
    </xf>
    <xf numFmtId="165" fontId="10" fillId="4" borderId="60" xfId="0" applyNumberFormat="1" applyFont="1" applyFill="1" applyBorder="1" applyAlignment="1">
      <alignment horizontal="center" vertical="top"/>
    </xf>
    <xf numFmtId="165" fontId="10" fillId="4" borderId="61" xfId="0" applyNumberFormat="1" applyFont="1" applyFill="1" applyBorder="1" applyAlignment="1">
      <alignment horizontal="center" vertical="top"/>
    </xf>
    <xf numFmtId="49" fontId="10" fillId="3" borderId="53" xfId="0" applyNumberFormat="1" applyFont="1" applyFill="1" applyBorder="1" applyAlignment="1">
      <alignment horizontal="right" vertical="top"/>
    </xf>
    <xf numFmtId="49" fontId="10" fillId="3" borderId="60" xfId="0" applyNumberFormat="1" applyFont="1" applyFill="1" applyBorder="1" applyAlignment="1">
      <alignment horizontal="right" vertical="top"/>
    </xf>
    <xf numFmtId="49" fontId="10" fillId="3" borderId="61" xfId="0" applyNumberFormat="1" applyFont="1" applyFill="1" applyBorder="1" applyAlignment="1">
      <alignment horizontal="right" vertical="top"/>
    </xf>
    <xf numFmtId="49" fontId="10" fillId="3" borderId="60" xfId="0" applyNumberFormat="1" applyFont="1" applyFill="1" applyBorder="1" applyAlignment="1">
      <alignment horizontal="center" vertical="top"/>
    </xf>
    <xf numFmtId="49" fontId="10" fillId="3" borderId="61" xfId="0" applyNumberFormat="1" applyFont="1" applyFill="1" applyBorder="1" applyAlignment="1">
      <alignment horizontal="center" vertical="top"/>
    </xf>
    <xf numFmtId="49" fontId="10" fillId="6" borderId="53" xfId="0" applyNumberFormat="1" applyFont="1" applyFill="1" applyBorder="1" applyAlignment="1">
      <alignment horizontal="right" vertical="top"/>
    </xf>
    <xf numFmtId="49" fontId="10" fillId="6" borderId="60" xfId="0" applyNumberFormat="1" applyFont="1" applyFill="1" applyBorder="1" applyAlignment="1">
      <alignment horizontal="right" vertical="top"/>
    </xf>
    <xf numFmtId="49" fontId="10" fillId="6" borderId="61" xfId="0" applyNumberFormat="1" applyFont="1" applyFill="1" applyBorder="1" applyAlignment="1">
      <alignment horizontal="right" vertical="top"/>
    </xf>
    <xf numFmtId="49" fontId="10" fillId="6" borderId="53" xfId="0" applyNumberFormat="1" applyFont="1" applyFill="1" applyBorder="1" applyAlignment="1">
      <alignment horizontal="center" vertical="top"/>
    </xf>
    <xf numFmtId="49" fontId="10" fillId="6" borderId="60" xfId="0" applyNumberFormat="1" applyFont="1" applyFill="1" applyBorder="1" applyAlignment="1">
      <alignment horizontal="center" vertical="top"/>
    </xf>
    <xf numFmtId="49" fontId="10" fillId="6" borderId="61" xfId="0" applyNumberFormat="1" applyFont="1" applyFill="1" applyBorder="1" applyAlignment="1">
      <alignment horizontal="center" vertical="top"/>
    </xf>
    <xf numFmtId="0" fontId="10" fillId="3" borderId="53" xfId="0" applyFont="1" applyFill="1" applyBorder="1" applyAlignment="1">
      <alignment horizontal="left" vertical="top" wrapText="1"/>
    </xf>
    <xf numFmtId="0" fontId="10" fillId="3" borderId="60" xfId="0" applyFont="1" applyFill="1" applyBorder="1" applyAlignment="1">
      <alignment horizontal="left" vertical="top" wrapText="1"/>
    </xf>
    <xf numFmtId="0" fontId="10" fillId="3" borderId="61" xfId="0" applyFont="1" applyFill="1" applyBorder="1" applyAlignment="1">
      <alignment horizontal="left" vertical="top" wrapText="1"/>
    </xf>
    <xf numFmtId="0" fontId="10" fillId="2" borderId="53" xfId="0" applyFont="1" applyFill="1" applyBorder="1" applyAlignment="1">
      <alignment horizontal="left" vertical="top" wrapText="1"/>
    </xf>
    <xf numFmtId="0" fontId="10" fillId="2" borderId="60" xfId="0" applyFont="1" applyFill="1" applyBorder="1" applyAlignment="1">
      <alignment horizontal="left" vertical="top" wrapText="1"/>
    </xf>
    <xf numFmtId="0" fontId="10" fillId="2" borderId="61" xfId="0" applyFont="1" applyFill="1" applyBorder="1" applyAlignment="1">
      <alignment horizontal="left" vertical="top" wrapText="1"/>
    </xf>
    <xf numFmtId="164" fontId="8" fillId="4" borderId="53" xfId="0" applyNumberFormat="1" applyFont="1" applyFill="1" applyBorder="1" applyAlignment="1">
      <alignment horizontal="center" vertical="top"/>
    </xf>
    <xf numFmtId="164" fontId="8" fillId="4" borderId="60" xfId="0" applyNumberFormat="1" applyFont="1" applyFill="1" applyBorder="1" applyAlignment="1">
      <alignment horizontal="center" vertical="top"/>
    </xf>
    <xf numFmtId="164" fontId="8" fillId="4" borderId="61" xfId="0" applyNumberFormat="1" applyFont="1" applyFill="1" applyBorder="1" applyAlignment="1">
      <alignment horizontal="center" vertical="top"/>
    </xf>
    <xf numFmtId="49" fontId="10" fillId="0" borderId="45" xfId="0" applyNumberFormat="1" applyFont="1" applyFill="1" applyBorder="1" applyAlignment="1">
      <alignment horizontal="center" vertical="top"/>
    </xf>
    <xf numFmtId="164" fontId="10" fillId="4" borderId="53" xfId="0" applyNumberFormat="1" applyFont="1" applyFill="1" applyBorder="1" applyAlignment="1">
      <alignment horizontal="center" vertical="top"/>
    </xf>
    <xf numFmtId="164" fontId="10" fillId="4" borderId="60" xfId="0" applyNumberFormat="1" applyFont="1" applyFill="1" applyBorder="1" applyAlignment="1">
      <alignment horizontal="center" vertical="top"/>
    </xf>
    <xf numFmtId="164" fontId="10" fillId="4" borderId="61" xfId="0" applyNumberFormat="1" applyFont="1" applyFill="1" applyBorder="1" applyAlignment="1">
      <alignment horizontal="center" vertical="top"/>
    </xf>
    <xf numFmtId="49" fontId="26" fillId="2" borderId="28" xfId="0" applyNumberFormat="1" applyFont="1" applyFill="1" applyBorder="1" applyAlignment="1">
      <alignment horizontal="right" vertical="top"/>
    </xf>
    <xf numFmtId="49" fontId="10" fillId="6" borderId="28" xfId="0" applyNumberFormat="1" applyFont="1" applyFill="1" applyBorder="1" applyAlignment="1">
      <alignment horizontal="right" vertical="top"/>
    </xf>
    <xf numFmtId="0" fontId="10" fillId="6" borderId="28" xfId="0" applyFont="1" applyFill="1" applyBorder="1" applyAlignment="1">
      <alignment horizontal="left" vertical="top" wrapText="1"/>
    </xf>
    <xf numFmtId="0" fontId="19" fillId="6" borderId="28" xfId="0" applyFont="1" applyFill="1" applyBorder="1" applyAlignment="1">
      <alignment horizontal="left" vertical="top" wrapText="1"/>
    </xf>
    <xf numFmtId="0" fontId="10" fillId="8" borderId="28" xfId="0" applyFont="1" applyFill="1" applyBorder="1" applyAlignment="1">
      <alignment horizontal="center" vertical="top"/>
    </xf>
    <xf numFmtId="49" fontId="10" fillId="3" borderId="28" xfId="0" applyNumberFormat="1" applyFont="1" applyFill="1" applyBorder="1" applyAlignment="1">
      <alignment horizontal="center" vertical="top"/>
    </xf>
    <xf numFmtId="49" fontId="10" fillId="2" borderId="28" xfId="0" applyNumberFormat="1" applyFont="1" applyFill="1" applyBorder="1" applyAlignment="1">
      <alignment horizontal="center" vertical="top"/>
    </xf>
    <xf numFmtId="49" fontId="29" fillId="0" borderId="1" xfId="0" applyNumberFormat="1" applyFont="1" applyFill="1" applyBorder="1" applyAlignment="1">
      <alignment horizontal="center" vertical="top"/>
    </xf>
    <xf numFmtId="49" fontId="29" fillId="0" borderId="45" xfId="0" applyNumberFormat="1" applyFont="1" applyFill="1" applyBorder="1" applyAlignment="1">
      <alignment horizontal="center" vertical="top"/>
    </xf>
    <xf numFmtId="49" fontId="10" fillId="2" borderId="28" xfId="0" applyNumberFormat="1" applyFont="1" applyFill="1" applyBorder="1" applyAlignment="1">
      <alignment horizontal="left" vertical="top"/>
    </xf>
    <xf numFmtId="0" fontId="10" fillId="4" borderId="28" xfId="0" applyFont="1" applyFill="1" applyBorder="1" applyAlignment="1">
      <alignment horizontal="right" vertical="top" wrapText="1"/>
    </xf>
    <xf numFmtId="49" fontId="29" fillId="0" borderId="23" xfId="0" applyNumberFormat="1" applyFont="1" applyFill="1" applyBorder="1" applyAlignment="1">
      <alignment horizontal="center" vertical="top"/>
    </xf>
    <xf numFmtId="0" fontId="10" fillId="3" borderId="28" xfId="0" applyFont="1" applyFill="1" applyBorder="1" applyAlignment="1">
      <alignment horizontal="left" vertical="top" wrapText="1"/>
    </xf>
    <xf numFmtId="0" fontId="10" fillId="2" borderId="28" xfId="0" applyFont="1" applyFill="1" applyBorder="1" applyAlignment="1">
      <alignment horizontal="left" vertical="top" wrapText="1"/>
    </xf>
    <xf numFmtId="0" fontId="29" fillId="8" borderId="28" xfId="0" applyFont="1" applyFill="1" applyBorder="1" applyAlignment="1">
      <alignment horizontal="center" vertical="top"/>
    </xf>
    <xf numFmtId="49" fontId="29" fillId="9" borderId="28" xfId="0" applyNumberFormat="1" applyFont="1" applyFill="1" applyBorder="1" applyAlignment="1">
      <alignment horizontal="center" vertical="top"/>
    </xf>
    <xf numFmtId="49" fontId="29" fillId="2" borderId="28" xfId="0" applyNumberFormat="1" applyFont="1" applyFill="1" applyBorder="1" applyAlignment="1">
      <alignment horizontal="center" vertical="top"/>
    </xf>
    <xf numFmtId="0" fontId="29" fillId="0" borderId="53" xfId="0" applyFont="1" applyFill="1" applyBorder="1" applyAlignment="1">
      <alignment horizontal="left" vertical="center" wrapText="1" shrinkToFit="1"/>
    </xf>
    <xf numFmtId="0" fontId="29" fillId="0" borderId="61" xfId="0" applyFont="1" applyFill="1" applyBorder="1" applyAlignment="1">
      <alignment horizontal="left" vertical="center" wrapText="1" shrinkToFit="1"/>
    </xf>
    <xf numFmtId="0" fontId="29" fillId="12" borderId="53" xfId="0" applyFont="1" applyFill="1" applyBorder="1" applyAlignment="1">
      <alignment horizontal="right" vertical="top" wrapText="1"/>
    </xf>
    <xf numFmtId="0" fontId="29" fillId="12" borderId="60" xfId="0" applyFont="1" applyFill="1" applyBorder="1" applyAlignment="1">
      <alignment horizontal="right" vertical="top" wrapText="1"/>
    </xf>
    <xf numFmtId="0" fontId="29" fillId="12" borderId="61" xfId="0" applyFont="1" applyFill="1" applyBorder="1" applyAlignment="1">
      <alignment horizontal="right" vertical="top" wrapText="1"/>
    </xf>
    <xf numFmtId="165" fontId="29" fillId="12" borderId="60" xfId="0" applyNumberFormat="1" applyFont="1" applyFill="1" applyBorder="1" applyAlignment="1">
      <alignment horizontal="center" vertical="top"/>
    </xf>
    <xf numFmtId="165" fontId="29" fillId="12" borderId="61" xfId="0" applyNumberFormat="1" applyFont="1" applyFill="1" applyBorder="1" applyAlignment="1">
      <alignment horizontal="center" vertical="top"/>
    </xf>
    <xf numFmtId="0" fontId="29" fillId="9" borderId="28" xfId="0" applyFont="1" applyFill="1" applyBorder="1" applyAlignment="1">
      <alignment horizontal="left" vertical="top" wrapText="1"/>
    </xf>
    <xf numFmtId="49" fontId="29" fillId="2" borderId="53" xfId="0" applyNumberFormat="1" applyFont="1" applyFill="1" applyBorder="1" applyAlignment="1">
      <alignment horizontal="left" vertical="top"/>
    </xf>
    <xf numFmtId="49" fontId="29" fillId="2" borderId="60" xfId="0" applyNumberFormat="1" applyFont="1" applyFill="1" applyBorder="1" applyAlignment="1">
      <alignment horizontal="left" vertical="top"/>
    </xf>
    <xf numFmtId="49" fontId="29" fillId="2" borderId="61" xfId="0" applyNumberFormat="1" applyFont="1" applyFill="1" applyBorder="1" applyAlignment="1">
      <alignment horizontal="left" vertical="top"/>
    </xf>
    <xf numFmtId="49" fontId="50" fillId="2" borderId="28" xfId="0" applyNumberFormat="1" applyFont="1" applyFill="1" applyBorder="1" applyAlignment="1">
      <alignment horizontal="right" vertical="top"/>
    </xf>
    <xf numFmtId="49" fontId="29" fillId="2" borderId="53" xfId="0" applyNumberFormat="1" applyFont="1" applyFill="1" applyBorder="1" applyAlignment="1">
      <alignment horizontal="center" vertical="top"/>
    </xf>
    <xf numFmtId="49" fontId="29" fillId="2" borderId="60" xfId="0" applyNumberFormat="1" applyFont="1" applyFill="1" applyBorder="1" applyAlignment="1">
      <alignment horizontal="center" vertical="top"/>
    </xf>
    <xf numFmtId="49" fontId="29" fillId="2" borderId="61" xfId="0" applyNumberFormat="1" applyFont="1" applyFill="1" applyBorder="1" applyAlignment="1">
      <alignment horizontal="center" vertical="top"/>
    </xf>
    <xf numFmtId="49" fontId="29" fillId="9" borderId="53" xfId="0" applyNumberFormat="1" applyFont="1" applyFill="1" applyBorder="1" applyAlignment="1">
      <alignment horizontal="right" vertical="top"/>
    </xf>
    <xf numFmtId="49" fontId="29" fillId="9" borderId="60" xfId="0" applyNumberFormat="1" applyFont="1" applyFill="1" applyBorder="1" applyAlignment="1">
      <alignment horizontal="right" vertical="top"/>
    </xf>
    <xf numFmtId="49" fontId="47" fillId="9" borderId="60" xfId="0" applyNumberFormat="1" applyFont="1" applyFill="1" applyBorder="1" applyAlignment="1">
      <alignment horizontal="center" vertical="top"/>
    </xf>
    <xf numFmtId="49" fontId="47" fillId="9" borderId="61" xfId="0" applyNumberFormat="1" applyFont="1" applyFill="1" applyBorder="1" applyAlignment="1">
      <alignment horizontal="center" vertical="top"/>
    </xf>
    <xf numFmtId="49" fontId="29" fillId="8" borderId="28" xfId="0" applyNumberFormat="1" applyFont="1" applyFill="1" applyBorder="1" applyAlignment="1">
      <alignment horizontal="right" vertical="top"/>
    </xf>
    <xf numFmtId="49" fontId="29" fillId="8" borderId="53" xfId="0" applyNumberFormat="1" applyFont="1" applyFill="1" applyBorder="1" applyAlignment="1">
      <alignment horizontal="center" vertical="top"/>
    </xf>
    <xf numFmtId="49" fontId="29" fillId="8" borderId="60" xfId="0" applyNumberFormat="1" applyFont="1" applyFill="1" applyBorder="1" applyAlignment="1">
      <alignment horizontal="center" vertical="top"/>
    </xf>
    <xf numFmtId="49" fontId="29" fillId="8" borderId="61" xfId="0" applyNumberFormat="1" applyFont="1" applyFill="1" applyBorder="1" applyAlignment="1">
      <alignment horizontal="center" vertical="top"/>
    </xf>
    <xf numFmtId="164" fontId="29" fillId="12" borderId="53" xfId="0" applyNumberFormat="1" applyFont="1" applyFill="1" applyBorder="1" applyAlignment="1">
      <alignment horizontal="center" vertical="top"/>
    </xf>
    <xf numFmtId="164" fontId="29" fillId="12" borderId="60" xfId="0" applyNumberFormat="1" applyFont="1" applyFill="1" applyBorder="1" applyAlignment="1">
      <alignment horizontal="center" vertical="top"/>
    </xf>
    <xf numFmtId="164" fontId="29" fillId="12" borderId="61" xfId="0" applyNumberFormat="1" applyFont="1" applyFill="1" applyBorder="1" applyAlignment="1">
      <alignment horizontal="center" vertical="top"/>
    </xf>
    <xf numFmtId="0" fontId="29" fillId="8" borderId="1" xfId="0" applyFont="1" applyFill="1" applyBorder="1" applyAlignment="1">
      <alignment horizontal="center" vertical="top"/>
    </xf>
    <xf numFmtId="0" fontId="29" fillId="8" borderId="45" xfId="0" applyFont="1" applyFill="1" applyBorder="1" applyAlignment="1">
      <alignment horizontal="center" vertical="top"/>
    </xf>
    <xf numFmtId="0" fontId="29" fillId="8" borderId="23" xfId="0" applyFont="1" applyFill="1" applyBorder="1" applyAlignment="1">
      <alignment horizontal="center" vertical="top"/>
    </xf>
    <xf numFmtId="49" fontId="29" fillId="3" borderId="28" xfId="0" applyNumberFormat="1" applyFont="1" applyFill="1" applyBorder="1" applyAlignment="1">
      <alignment horizontal="center" vertical="top"/>
    </xf>
    <xf numFmtId="0" fontId="29" fillId="12" borderId="28" xfId="0" applyFont="1" applyFill="1" applyBorder="1" applyAlignment="1">
      <alignment horizontal="right" vertical="top" wrapText="1"/>
    </xf>
    <xf numFmtId="49" fontId="8" fillId="0" borderId="0" xfId="0" applyNumberFormat="1" applyFont="1" applyFill="1" applyBorder="1" applyAlignment="1">
      <alignment horizontal="left" vertical="top"/>
    </xf>
    <xf numFmtId="0" fontId="10" fillId="0" borderId="0" xfId="0" applyFont="1" applyAlignment="1">
      <alignment horizontal="justify" vertical="justify" wrapText="1"/>
    </xf>
    <xf numFmtId="0" fontId="8" fillId="0" borderId="0" xfId="0" applyFont="1" applyAlignment="1">
      <alignment horizontal="justify" vertical="justify" wrapText="1"/>
    </xf>
    <xf numFmtId="0" fontId="25" fillId="0" borderId="0" xfId="0" applyFont="1" applyAlignment="1">
      <alignment horizontal="justify" vertical="top" wrapText="1"/>
    </xf>
    <xf numFmtId="0" fontId="8" fillId="0" borderId="0" xfId="0" applyFont="1" applyAlignment="1">
      <alignment horizontal="justify" vertical="top" wrapText="1"/>
    </xf>
    <xf numFmtId="0" fontId="10" fillId="8" borderId="28" xfId="0" applyFont="1" applyFill="1" applyBorder="1" applyAlignment="1">
      <alignment horizontal="left" vertical="top" wrapText="1"/>
    </xf>
    <xf numFmtId="0" fontId="19" fillId="8" borderId="28" xfId="0" applyFont="1" applyFill="1" applyBorder="1" applyAlignment="1">
      <alignment horizontal="left" vertical="top" wrapText="1"/>
    </xf>
    <xf numFmtId="0" fontId="29" fillId="3" borderId="28" xfId="0" applyFont="1" applyFill="1" applyBorder="1" applyAlignment="1">
      <alignment horizontal="left" vertical="top" wrapText="1"/>
    </xf>
    <xf numFmtId="0" fontId="29" fillId="2" borderId="28" xfId="0" applyFont="1" applyFill="1" applyBorder="1" applyAlignment="1">
      <alignment horizontal="left" vertical="top" wrapText="1"/>
    </xf>
    <xf numFmtId="49" fontId="29" fillId="3" borderId="53" xfId="0" applyNumberFormat="1" applyFont="1" applyFill="1" applyBorder="1" applyAlignment="1">
      <alignment horizontal="right" vertical="top"/>
    </xf>
    <xf numFmtId="49" fontId="29" fillId="3" borderId="60" xfId="0" applyNumberFormat="1" applyFont="1" applyFill="1" applyBorder="1" applyAlignment="1">
      <alignment horizontal="right" vertical="top"/>
    </xf>
    <xf numFmtId="49" fontId="47" fillId="3" borderId="60" xfId="0" applyNumberFormat="1" applyFont="1" applyFill="1" applyBorder="1" applyAlignment="1">
      <alignment horizontal="center" vertical="top"/>
    </xf>
    <xf numFmtId="49" fontId="47" fillId="3" borderId="61" xfId="0" applyNumberFormat="1" applyFont="1" applyFill="1" applyBorder="1" applyAlignment="1">
      <alignment horizontal="center" vertical="top"/>
    </xf>
    <xf numFmtId="49" fontId="50" fillId="2" borderId="53" xfId="0" applyNumberFormat="1" applyFont="1" applyFill="1" applyBorder="1" applyAlignment="1">
      <alignment horizontal="right" vertical="top"/>
    </xf>
    <xf numFmtId="49" fontId="50" fillId="2" borderId="60" xfId="0" applyNumberFormat="1" applyFont="1" applyFill="1" applyBorder="1" applyAlignment="1">
      <alignment horizontal="right" vertical="top"/>
    </xf>
    <xf numFmtId="49" fontId="50" fillId="2" borderId="61" xfId="0" applyNumberFormat="1" applyFont="1" applyFill="1" applyBorder="1" applyAlignment="1">
      <alignment horizontal="right" vertical="top"/>
    </xf>
    <xf numFmtId="49" fontId="10" fillId="10" borderId="53" xfId="0" applyNumberFormat="1" applyFont="1" applyFill="1" applyBorder="1" applyAlignment="1">
      <alignment horizontal="left" vertical="top"/>
    </xf>
    <xf numFmtId="49" fontId="10" fillId="10" borderId="60" xfId="0" applyNumberFormat="1" applyFont="1" applyFill="1" applyBorder="1" applyAlignment="1">
      <alignment horizontal="left" vertical="top"/>
    </xf>
    <xf numFmtId="49" fontId="10" fillId="10" borderId="61" xfId="0" applyNumberFormat="1" applyFont="1" applyFill="1" applyBorder="1" applyAlignment="1">
      <alignment horizontal="left" vertical="top"/>
    </xf>
    <xf numFmtId="49" fontId="10" fillId="9" borderId="28" xfId="0" applyNumberFormat="1" applyFont="1" applyFill="1" applyBorder="1" applyAlignment="1">
      <alignment horizontal="center" vertical="top"/>
    </xf>
    <xf numFmtId="49" fontId="10" fillId="10" borderId="28" xfId="0" applyNumberFormat="1" applyFont="1" applyFill="1" applyBorder="1" applyAlignment="1">
      <alignment horizontal="center" vertical="top"/>
    </xf>
    <xf numFmtId="0" fontId="10" fillId="11" borderId="53" xfId="0" applyFont="1" applyFill="1" applyBorder="1" applyAlignment="1">
      <alignment horizontal="right" vertical="top" wrapText="1"/>
    </xf>
    <xf numFmtId="0" fontId="10" fillId="11" borderId="60" xfId="0" applyFont="1" applyFill="1" applyBorder="1" applyAlignment="1">
      <alignment horizontal="right" vertical="top" wrapText="1"/>
    </xf>
    <xf numFmtId="0" fontId="10" fillId="11" borderId="61" xfId="0" applyFont="1" applyFill="1" applyBorder="1" applyAlignment="1">
      <alignment horizontal="right" vertical="top" wrapText="1"/>
    </xf>
    <xf numFmtId="165" fontId="10" fillId="11" borderId="60" xfId="0" applyNumberFormat="1" applyFont="1" applyFill="1" applyBorder="1" applyAlignment="1">
      <alignment horizontal="center" vertical="top"/>
    </xf>
    <xf numFmtId="165" fontId="10" fillId="11" borderId="61" xfId="0" applyNumberFormat="1" applyFont="1" applyFill="1" applyBorder="1" applyAlignment="1">
      <alignment horizontal="center" vertical="top"/>
    </xf>
    <xf numFmtId="49" fontId="10" fillId="10" borderId="53" xfId="0" applyNumberFormat="1" applyFont="1" applyFill="1" applyBorder="1" applyAlignment="1">
      <alignment horizontal="center" vertical="top"/>
    </xf>
    <xf numFmtId="49" fontId="10" fillId="10" borderId="60" xfId="0" applyNumberFormat="1" applyFont="1" applyFill="1" applyBorder="1" applyAlignment="1">
      <alignment horizontal="center" vertical="top"/>
    </xf>
    <xf numFmtId="49" fontId="10" fillId="10" borderId="61" xfId="0" applyNumberFormat="1" applyFont="1" applyFill="1" applyBorder="1" applyAlignment="1">
      <alignment horizontal="center" vertical="top"/>
    </xf>
    <xf numFmtId="49" fontId="50" fillId="10" borderId="53" xfId="0" applyNumberFormat="1" applyFont="1" applyFill="1" applyBorder="1" applyAlignment="1">
      <alignment horizontal="right" vertical="top"/>
    </xf>
    <xf numFmtId="49" fontId="50" fillId="10" borderId="60" xfId="0" applyNumberFormat="1" applyFont="1" applyFill="1" applyBorder="1" applyAlignment="1">
      <alignment horizontal="right" vertical="top"/>
    </xf>
    <xf numFmtId="49" fontId="50" fillId="10" borderId="61" xfId="0" applyNumberFormat="1" applyFont="1" applyFill="1" applyBorder="1" applyAlignment="1">
      <alignment horizontal="right" vertical="top"/>
    </xf>
    <xf numFmtId="164" fontId="29" fillId="4" borderId="53" xfId="0" applyNumberFormat="1" applyFont="1" applyFill="1" applyBorder="1" applyAlignment="1">
      <alignment horizontal="center" vertical="top"/>
    </xf>
    <xf numFmtId="164" fontId="29" fillId="4" borderId="60" xfId="0" applyNumberFormat="1" applyFont="1" applyFill="1" applyBorder="1" applyAlignment="1">
      <alignment horizontal="center" vertical="top"/>
    </xf>
    <xf numFmtId="164" fontId="29" fillId="4" borderId="61" xfId="0" applyNumberFormat="1" applyFont="1" applyFill="1" applyBorder="1" applyAlignment="1">
      <alignment horizontal="center" vertical="top"/>
    </xf>
    <xf numFmtId="49" fontId="29" fillId="3" borderId="60" xfId="0" applyNumberFormat="1" applyFont="1" applyFill="1" applyBorder="1" applyAlignment="1">
      <alignment horizontal="center" vertical="top"/>
    </xf>
    <xf numFmtId="49" fontId="29" fillId="3" borderId="61" xfId="0" applyNumberFormat="1" applyFont="1" applyFill="1" applyBorder="1" applyAlignment="1">
      <alignment horizontal="center" vertical="top"/>
    </xf>
    <xf numFmtId="49" fontId="29" fillId="6" borderId="28" xfId="0" applyNumberFormat="1" applyFont="1" applyFill="1" applyBorder="1" applyAlignment="1">
      <alignment horizontal="right" vertical="top"/>
    </xf>
    <xf numFmtId="49" fontId="29" fillId="6" borderId="53" xfId="0" applyNumberFormat="1" applyFont="1" applyFill="1" applyBorder="1" applyAlignment="1">
      <alignment horizontal="center" vertical="top"/>
    </xf>
    <xf numFmtId="49" fontId="29" fillId="6" borderId="60" xfId="0" applyNumberFormat="1" applyFont="1" applyFill="1" applyBorder="1" applyAlignment="1">
      <alignment horizontal="center" vertical="top"/>
    </xf>
    <xf numFmtId="49" fontId="29" fillId="6" borderId="61" xfId="0" applyNumberFormat="1" applyFont="1" applyFill="1" applyBorder="1" applyAlignment="1">
      <alignment horizontal="center" vertical="top"/>
    </xf>
    <xf numFmtId="0" fontId="29" fillId="0" borderId="53" xfId="0" applyFont="1" applyFill="1" applyBorder="1" applyAlignment="1">
      <alignment horizontal="left" vertical="top" wrapText="1"/>
    </xf>
    <xf numFmtId="0" fontId="29" fillId="0" borderId="61" xfId="0" applyFont="1" applyFill="1" applyBorder="1" applyAlignment="1">
      <alignment horizontal="left" vertical="top" wrapText="1"/>
    </xf>
    <xf numFmtId="0" fontId="29" fillId="4" borderId="28" xfId="0" applyFont="1" applyFill="1" applyBorder="1" applyAlignment="1">
      <alignment horizontal="right" vertical="top" wrapText="1"/>
    </xf>
    <xf numFmtId="0" fontId="29" fillId="4" borderId="53" xfId="0" applyFont="1" applyFill="1" applyBorder="1" applyAlignment="1">
      <alignment horizontal="right" vertical="top" wrapText="1"/>
    </xf>
    <xf numFmtId="0" fontId="29" fillId="4" borderId="60" xfId="0" applyFont="1" applyFill="1" applyBorder="1" applyAlignment="1">
      <alignment horizontal="right" vertical="top" wrapText="1"/>
    </xf>
    <xf numFmtId="0" fontId="29" fillId="4" borderId="61" xfId="0" applyFont="1" applyFill="1" applyBorder="1" applyAlignment="1">
      <alignment horizontal="right" vertical="top" wrapText="1"/>
    </xf>
    <xf numFmtId="165" fontId="29" fillId="4" borderId="60" xfId="0" applyNumberFormat="1" applyFont="1" applyFill="1" applyBorder="1" applyAlignment="1">
      <alignment horizontal="center" vertical="top"/>
    </xf>
    <xf numFmtId="165" fontId="29" fillId="4" borderId="61" xfId="0" applyNumberFormat="1" applyFont="1" applyFill="1" applyBorder="1" applyAlignment="1">
      <alignment horizontal="center" vertical="top"/>
    </xf>
    <xf numFmtId="49" fontId="29" fillId="2" borderId="28" xfId="0" applyNumberFormat="1" applyFont="1" applyFill="1" applyBorder="1" applyAlignment="1">
      <alignment horizontal="left" vertical="top"/>
    </xf>
    <xf numFmtId="49" fontId="29" fillId="2" borderId="28" xfId="0" applyNumberFormat="1" applyFont="1" applyFill="1" applyBorder="1" applyAlignment="1">
      <alignment horizontal="right" vertical="top"/>
    </xf>
    <xf numFmtId="0" fontId="29" fillId="6" borderId="28" xfId="0" applyFont="1" applyFill="1" applyBorder="1" applyAlignment="1">
      <alignment horizontal="left" vertical="top" wrapText="1"/>
    </xf>
    <xf numFmtId="0" fontId="43" fillId="6" borderId="28" xfId="0" applyFont="1" applyFill="1" applyBorder="1" applyAlignment="1">
      <alignment horizontal="left" vertical="top" wrapText="1"/>
    </xf>
    <xf numFmtId="0" fontId="10" fillId="0" borderId="53" xfId="0" applyFont="1" applyFill="1" applyBorder="1" applyAlignment="1">
      <alignment horizontal="center" vertical="top" wrapText="1"/>
    </xf>
    <xf numFmtId="0" fontId="10" fillId="0" borderId="61" xfId="0" applyFont="1" applyFill="1" applyBorder="1" applyAlignment="1">
      <alignment horizontal="center" vertical="top" wrapText="1"/>
    </xf>
    <xf numFmtId="49" fontId="39" fillId="0" borderId="1" xfId="0" applyNumberFormat="1" applyFont="1" applyFill="1" applyBorder="1" applyAlignment="1">
      <alignment horizontal="center" vertical="top"/>
    </xf>
    <xf numFmtId="49" fontId="39" fillId="0" borderId="45" xfId="0" applyNumberFormat="1" applyFont="1" applyFill="1" applyBorder="1" applyAlignment="1">
      <alignment horizontal="center" vertical="top"/>
    </xf>
    <xf numFmtId="0" fontId="39" fillId="0" borderId="53" xfId="0" applyFont="1" applyFill="1" applyBorder="1" applyAlignment="1">
      <alignment horizontal="left" vertical="top" wrapText="1"/>
    </xf>
    <xf numFmtId="0" fontId="39" fillId="0" borderId="61" xfId="0" applyFont="1" applyFill="1" applyBorder="1" applyAlignment="1">
      <alignment horizontal="left" vertical="top" wrapText="1"/>
    </xf>
    <xf numFmtId="0" fontId="39" fillId="4" borderId="53" xfId="0" applyFont="1" applyFill="1" applyBorder="1" applyAlignment="1">
      <alignment horizontal="right" vertical="top" wrapText="1"/>
    </xf>
    <xf numFmtId="0" fontId="39" fillId="4" borderId="60" xfId="0" applyFont="1" applyFill="1" applyBorder="1" applyAlignment="1">
      <alignment horizontal="right" vertical="top" wrapText="1"/>
    </xf>
    <xf numFmtId="0" fontId="39" fillId="4" borderId="61" xfId="0" applyFont="1" applyFill="1" applyBorder="1" applyAlignment="1">
      <alignment horizontal="right" vertical="top" wrapText="1"/>
    </xf>
    <xf numFmtId="164" fontId="39" fillId="4" borderId="53" xfId="0" applyNumberFormat="1" applyFont="1" applyFill="1" applyBorder="1" applyAlignment="1">
      <alignment horizontal="center" vertical="top"/>
    </xf>
    <xf numFmtId="164" fontId="39" fillId="4" borderId="60" xfId="0" applyNumberFormat="1" applyFont="1" applyFill="1" applyBorder="1" applyAlignment="1">
      <alignment horizontal="center" vertical="top"/>
    </xf>
    <xf numFmtId="164" fontId="39" fillId="4" borderId="61" xfId="0" applyNumberFormat="1" applyFont="1" applyFill="1" applyBorder="1" applyAlignment="1">
      <alignment horizontal="center" vertical="top"/>
    </xf>
    <xf numFmtId="0" fontId="39" fillId="4" borderId="28" xfId="0" applyFont="1" applyFill="1" applyBorder="1" applyAlignment="1">
      <alignment horizontal="right" vertical="top" wrapText="1"/>
    </xf>
    <xf numFmtId="49" fontId="39" fillId="3" borderId="53" xfId="0" applyNumberFormat="1" applyFont="1" applyFill="1" applyBorder="1" applyAlignment="1">
      <alignment horizontal="right" vertical="top"/>
    </xf>
    <xf numFmtId="49" fontId="39" fillId="3" borderId="60" xfId="0" applyNumberFormat="1" applyFont="1" applyFill="1" applyBorder="1" applyAlignment="1">
      <alignment horizontal="right" vertical="top"/>
    </xf>
    <xf numFmtId="49" fontId="39" fillId="3" borderId="60" xfId="0" applyNumberFormat="1" applyFont="1" applyFill="1" applyBorder="1" applyAlignment="1">
      <alignment horizontal="center" vertical="top"/>
    </xf>
    <xf numFmtId="49" fontId="39" fillId="3" borderId="61" xfId="0" applyNumberFormat="1" applyFont="1" applyFill="1" applyBorder="1" applyAlignment="1">
      <alignment horizontal="center" vertical="top"/>
    </xf>
    <xf numFmtId="0" fontId="39" fillId="3" borderId="53" xfId="0" applyFont="1" applyFill="1" applyBorder="1" applyAlignment="1">
      <alignment horizontal="left" vertical="top" wrapText="1"/>
    </xf>
    <xf numFmtId="0" fontId="39" fillId="3" borderId="60" xfId="0" applyFont="1" applyFill="1" applyBorder="1" applyAlignment="1">
      <alignment horizontal="left" vertical="top" wrapText="1"/>
    </xf>
    <xf numFmtId="0" fontId="39" fillId="3" borderId="61" xfId="0" applyFont="1" applyFill="1" applyBorder="1" applyAlignment="1">
      <alignment horizontal="left" vertical="top" wrapText="1"/>
    </xf>
    <xf numFmtId="0" fontId="39" fillId="2" borderId="53" xfId="0" applyFont="1" applyFill="1" applyBorder="1" applyAlignment="1">
      <alignment horizontal="left" vertical="top" wrapText="1"/>
    </xf>
    <xf numFmtId="0" fontId="39" fillId="2" borderId="60" xfId="0" applyFont="1" applyFill="1" applyBorder="1" applyAlignment="1">
      <alignment horizontal="left" vertical="top" wrapText="1"/>
    </xf>
    <xf numFmtId="0" fontId="39" fillId="2" borderId="61" xfId="0" applyFont="1" applyFill="1" applyBorder="1" applyAlignment="1">
      <alignment horizontal="left" vertical="top" wrapText="1"/>
    </xf>
    <xf numFmtId="49" fontId="39" fillId="2" borderId="28" xfId="0" applyNumberFormat="1" applyFont="1" applyFill="1" applyBorder="1" applyAlignment="1">
      <alignment horizontal="center" vertical="top"/>
    </xf>
    <xf numFmtId="0" fontId="39" fillId="0" borderId="53" xfId="0" applyFont="1" applyFill="1" applyBorder="1" applyAlignment="1">
      <alignment horizontal="center" vertical="top" wrapText="1"/>
    </xf>
    <xf numFmtId="0" fontId="39" fillId="0" borderId="61" xfId="0" applyFont="1" applyFill="1" applyBorder="1" applyAlignment="1">
      <alignment horizontal="center" vertical="top" wrapText="1"/>
    </xf>
    <xf numFmtId="168" fontId="39" fillId="0" borderId="1" xfId="0" applyNumberFormat="1" applyFont="1" applyFill="1" applyBorder="1" applyAlignment="1">
      <alignment horizontal="center" vertical="top"/>
    </xf>
    <xf numFmtId="168" fontId="39" fillId="0" borderId="45" xfId="0" applyNumberFormat="1" applyFont="1" applyFill="1" applyBorder="1" applyAlignment="1">
      <alignment horizontal="center" vertical="top"/>
    </xf>
    <xf numFmtId="168" fontId="39" fillId="0" borderId="53" xfId="0" applyNumberFormat="1" applyFont="1" applyFill="1" applyBorder="1" applyAlignment="1">
      <alignment horizontal="left" vertical="top" wrapText="1"/>
    </xf>
    <xf numFmtId="168" fontId="39" fillId="0" borderId="61" xfId="0" applyNumberFormat="1" applyFont="1" applyFill="1" applyBorder="1" applyAlignment="1">
      <alignment horizontal="left" vertical="top" wrapText="1"/>
    </xf>
    <xf numFmtId="49" fontId="39" fillId="2" borderId="53" xfId="0" applyNumberFormat="1" applyFont="1" applyFill="1" applyBorder="1" applyAlignment="1">
      <alignment horizontal="center" vertical="top"/>
    </xf>
    <xf numFmtId="49" fontId="39" fillId="2" borderId="60" xfId="0" applyNumberFormat="1" applyFont="1" applyFill="1" applyBorder="1" applyAlignment="1">
      <alignment horizontal="center" vertical="top"/>
    </xf>
    <xf numFmtId="49" fontId="39" fillId="2" borderId="61" xfId="0" applyNumberFormat="1" applyFont="1" applyFill="1" applyBorder="1" applyAlignment="1">
      <alignment horizontal="center" vertical="top"/>
    </xf>
    <xf numFmtId="168" fontId="39" fillId="2" borderId="53" xfId="0" applyNumberFormat="1" applyFont="1" applyFill="1" applyBorder="1" applyAlignment="1">
      <alignment horizontal="left" vertical="top"/>
    </xf>
    <xf numFmtId="168" fontId="39" fillId="2" borderId="60" xfId="0" applyNumberFormat="1" applyFont="1" applyFill="1" applyBorder="1" applyAlignment="1">
      <alignment horizontal="left" vertical="top"/>
    </xf>
    <xf numFmtId="168" fontId="39" fillId="2" borderId="61" xfId="0" applyNumberFormat="1" applyFont="1" applyFill="1" applyBorder="1" applyAlignment="1">
      <alignment horizontal="left" vertical="top"/>
    </xf>
    <xf numFmtId="169" fontId="39" fillId="0" borderId="1" xfId="0" applyNumberFormat="1" applyFont="1" applyFill="1" applyBorder="1" applyAlignment="1">
      <alignment horizontal="center" vertical="top"/>
    </xf>
    <xf numFmtId="169" fontId="39" fillId="0" borderId="45" xfId="0" applyNumberFormat="1" applyFont="1" applyFill="1" applyBorder="1" applyAlignment="1">
      <alignment horizontal="center" vertical="top"/>
    </xf>
    <xf numFmtId="168" fontId="10" fillId="4" borderId="53" xfId="0" applyNumberFormat="1" applyFont="1" applyFill="1" applyBorder="1" applyAlignment="1">
      <alignment horizontal="right" vertical="top" wrapText="1"/>
    </xf>
    <xf numFmtId="168" fontId="10" fillId="4" borderId="60" xfId="0" applyNumberFormat="1" applyFont="1" applyFill="1" applyBorder="1" applyAlignment="1">
      <alignment horizontal="right" vertical="top" wrapText="1"/>
    </xf>
    <xf numFmtId="168" fontId="10" fillId="4" borderId="61" xfId="0" applyNumberFormat="1" applyFont="1" applyFill="1" applyBorder="1" applyAlignment="1">
      <alignment horizontal="right" vertical="top" wrapText="1"/>
    </xf>
    <xf numFmtId="168" fontId="10" fillId="4" borderId="53" xfId="0" applyNumberFormat="1" applyFont="1" applyFill="1" applyBorder="1" applyAlignment="1">
      <alignment horizontal="center" vertical="top"/>
    </xf>
    <xf numFmtId="168" fontId="10" fillId="4" borderId="60" xfId="0" applyNumberFormat="1" applyFont="1" applyFill="1" applyBorder="1" applyAlignment="1">
      <alignment horizontal="center" vertical="top"/>
    </xf>
    <xf numFmtId="168" fontId="10" fillId="4" borderId="61" xfId="0" applyNumberFormat="1" applyFont="1" applyFill="1" applyBorder="1" applyAlignment="1">
      <alignment horizontal="center" vertical="top"/>
    </xf>
    <xf numFmtId="168" fontId="39" fillId="4" borderId="53" xfId="0" applyNumberFormat="1" applyFont="1" applyFill="1" applyBorder="1" applyAlignment="1">
      <alignment horizontal="right" vertical="top" wrapText="1"/>
    </xf>
    <xf numFmtId="168" fontId="39" fillId="4" borderId="60" xfId="0" applyNumberFormat="1" applyFont="1" applyFill="1" applyBorder="1" applyAlignment="1">
      <alignment horizontal="right" vertical="top" wrapText="1"/>
    </xf>
    <xf numFmtId="168" fontId="39" fillId="4" borderId="61" xfId="0" applyNumberFormat="1" applyFont="1" applyFill="1" applyBorder="1" applyAlignment="1">
      <alignment horizontal="right" vertical="top" wrapText="1"/>
    </xf>
    <xf numFmtId="168" fontId="39" fillId="4" borderId="53" xfId="0" applyNumberFormat="1" applyFont="1" applyFill="1" applyBorder="1" applyAlignment="1">
      <alignment horizontal="center" vertical="top"/>
    </xf>
    <xf numFmtId="168" fontId="39" fillId="4" borderId="60" xfId="0" applyNumberFormat="1" applyFont="1" applyFill="1" applyBorder="1" applyAlignment="1">
      <alignment horizontal="center" vertical="top"/>
    </xf>
    <xf numFmtId="168" fontId="39" fillId="4" borderId="61" xfId="0" applyNumberFormat="1" applyFont="1" applyFill="1" applyBorder="1" applyAlignment="1">
      <alignment horizontal="center" vertical="top"/>
    </xf>
    <xf numFmtId="168" fontId="39" fillId="4" borderId="28" xfId="0" applyNumberFormat="1" applyFont="1" applyFill="1" applyBorder="1" applyAlignment="1">
      <alignment horizontal="right" vertical="top" wrapText="1"/>
    </xf>
    <xf numFmtId="168" fontId="50" fillId="2" borderId="28" xfId="0" applyNumberFormat="1" applyFont="1" applyFill="1" applyBorder="1" applyAlignment="1">
      <alignment horizontal="right" vertical="top"/>
    </xf>
    <xf numFmtId="168" fontId="39" fillId="2" borderId="53" xfId="0" applyNumberFormat="1" applyFont="1" applyFill="1" applyBorder="1" applyAlignment="1">
      <alignment horizontal="center" vertical="top"/>
    </xf>
    <xf numFmtId="168" fontId="39" fillId="2" borderId="60" xfId="0" applyNumberFormat="1" applyFont="1" applyFill="1" applyBorder="1" applyAlignment="1">
      <alignment horizontal="center" vertical="top"/>
    </xf>
    <xf numFmtId="168" fontId="39" fillId="2" borderId="61" xfId="0" applyNumberFormat="1" applyFont="1" applyFill="1" applyBorder="1" applyAlignment="1">
      <alignment horizontal="center" vertical="top"/>
    </xf>
    <xf numFmtId="169" fontId="10" fillId="0" borderId="1" xfId="0" applyNumberFormat="1" applyFont="1" applyFill="1" applyBorder="1" applyAlignment="1">
      <alignment horizontal="center" vertical="top"/>
    </xf>
    <xf numFmtId="169" fontId="10" fillId="0" borderId="45" xfId="0" applyNumberFormat="1" applyFont="1" applyFill="1" applyBorder="1" applyAlignment="1">
      <alignment horizontal="center" vertical="top"/>
    </xf>
    <xf numFmtId="168" fontId="10" fillId="0" borderId="53" xfId="0" applyNumberFormat="1" applyFont="1" applyFill="1" applyBorder="1" applyAlignment="1">
      <alignment horizontal="left" vertical="top" wrapText="1"/>
    </xf>
    <xf numFmtId="168" fontId="10" fillId="0" borderId="61" xfId="0" applyNumberFormat="1" applyFont="1" applyFill="1" applyBorder="1" applyAlignment="1">
      <alignment horizontal="left" vertical="top" wrapText="1"/>
    </xf>
    <xf numFmtId="168" fontId="10" fillId="0" borderId="1" xfId="0" applyNumberFormat="1" applyFont="1" applyFill="1" applyBorder="1" applyAlignment="1">
      <alignment horizontal="center" vertical="top"/>
    </xf>
    <xf numFmtId="168" fontId="10" fillId="0" borderId="45" xfId="0" applyNumberFormat="1" applyFont="1" applyFill="1" applyBorder="1" applyAlignment="1">
      <alignment horizontal="center" vertical="top"/>
    </xf>
    <xf numFmtId="168" fontId="10" fillId="4" borderId="28" xfId="0" applyNumberFormat="1" applyFont="1" applyFill="1" applyBorder="1" applyAlignment="1">
      <alignment horizontal="right" vertical="top" wrapText="1"/>
    </xf>
    <xf numFmtId="0" fontId="48" fillId="0" borderId="0" xfId="0" applyFont="1" applyAlignment="1">
      <alignment horizontal="left" vertical="top" wrapText="1"/>
    </xf>
    <xf numFmtId="0" fontId="48" fillId="0" borderId="0" xfId="0" applyFont="1" applyAlignment="1">
      <alignment horizontal="left" vertical="top"/>
    </xf>
    <xf numFmtId="0" fontId="22" fillId="0" borderId="0" xfId="0" applyFont="1" applyAlignment="1">
      <alignment horizontal="left" vertical="top" wrapText="1"/>
    </xf>
    <xf numFmtId="0" fontId="23" fillId="0" borderId="0" xfId="0" applyFont="1" applyAlignment="1">
      <alignment horizontal="center" vertical="top" wrapText="1"/>
    </xf>
    <xf numFmtId="0" fontId="8" fillId="0" borderId="56" xfId="0" applyFont="1" applyBorder="1" applyAlignment="1">
      <alignment horizontal="center" vertical="center" wrapText="1"/>
    </xf>
    <xf numFmtId="0" fontId="8" fillId="0" borderId="72" xfId="0" applyFont="1" applyBorder="1" applyAlignment="1">
      <alignment horizontal="center" vertical="center" wrapText="1"/>
    </xf>
    <xf numFmtId="0" fontId="8" fillId="0" borderId="73" xfId="0" applyFont="1" applyBorder="1" applyAlignment="1">
      <alignment horizontal="center" vertical="center" wrapText="1"/>
    </xf>
    <xf numFmtId="0" fontId="8" fillId="0" borderId="55" xfId="0" applyFont="1" applyBorder="1" applyAlignment="1">
      <alignment horizontal="center" vertical="center" wrapText="1"/>
    </xf>
    <xf numFmtId="0" fontId="8" fillId="0" borderId="62" xfId="0" applyFont="1" applyBorder="1" applyAlignment="1">
      <alignment horizontal="center" vertical="center" wrapText="1"/>
    </xf>
    <xf numFmtId="0" fontId="8" fillId="0" borderId="48" xfId="0"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45" xfId="0" applyFont="1" applyBorder="1" applyAlignment="1">
      <alignment horizontal="center" vertical="center" textRotation="90" wrapText="1"/>
    </xf>
    <xf numFmtId="0" fontId="8" fillId="0" borderId="23" xfId="0" applyFont="1" applyBorder="1" applyAlignment="1">
      <alignment horizontal="center" vertical="center" textRotation="90" wrapText="1"/>
    </xf>
    <xf numFmtId="0" fontId="29" fillId="6" borderId="53" xfId="0" applyFont="1" applyFill="1" applyBorder="1" applyAlignment="1">
      <alignment horizontal="left" vertical="top" wrapText="1"/>
    </xf>
    <xf numFmtId="0" fontId="30" fillId="0" borderId="60" xfId="0" applyFont="1" applyBorder="1"/>
    <xf numFmtId="0" fontId="30" fillId="0" borderId="61" xfId="0" applyFont="1" applyBorder="1"/>
    <xf numFmtId="0" fontId="0" fillId="0" borderId="45" xfId="0" applyBorder="1"/>
    <xf numFmtId="0" fontId="0" fillId="0" borderId="23" xfId="0" applyBorder="1"/>
    <xf numFmtId="0" fontId="0" fillId="0" borderId="60" xfId="0" applyBorder="1"/>
    <xf numFmtId="0" fontId="0" fillId="0" borderId="61" xfId="0" applyBorder="1"/>
    <xf numFmtId="0" fontId="8" fillId="0" borderId="28" xfId="0" applyFont="1" applyBorder="1" applyAlignment="1">
      <alignment horizontal="center" vertical="center" textRotation="90" wrapText="1"/>
    </xf>
    <xf numFmtId="0" fontId="8" fillId="0" borderId="28" xfId="0" applyNumberFormat="1" applyFont="1" applyBorder="1" applyAlignment="1">
      <alignment horizontal="center" vertical="center" wrapText="1" shrinkToFit="1"/>
    </xf>
    <xf numFmtId="0" fontId="8" fillId="0" borderId="28" xfId="0" applyFont="1" applyBorder="1" applyAlignment="1">
      <alignment horizontal="center" vertical="center" shrinkToFit="1"/>
    </xf>
    <xf numFmtId="0" fontId="8" fillId="0" borderId="28" xfId="0" applyFont="1" applyBorder="1" applyAlignment="1">
      <alignment horizontal="center" vertical="center" wrapText="1"/>
    </xf>
    <xf numFmtId="0" fontId="8" fillId="0" borderId="1" xfId="0" applyFont="1" applyBorder="1" applyAlignment="1">
      <alignment horizontal="center" vertical="center" textRotation="90" wrapText="1" shrinkToFit="1"/>
    </xf>
    <xf numFmtId="0" fontId="8" fillId="0" borderId="45" xfId="0" applyFont="1" applyBorder="1" applyAlignment="1">
      <alignment horizontal="center" vertical="center" textRotation="90" wrapText="1" shrinkToFit="1"/>
    </xf>
    <xf numFmtId="0" fontId="8" fillId="0" borderId="23" xfId="0" applyFont="1" applyBorder="1" applyAlignment="1">
      <alignment horizontal="center" vertical="center" textRotation="90" wrapText="1" shrinkToFit="1"/>
    </xf>
    <xf numFmtId="0" fontId="8" fillId="0" borderId="28" xfId="0" applyFont="1" applyBorder="1" applyAlignment="1">
      <alignment horizontal="center" vertical="center" textRotation="90" wrapText="1" shrinkToFit="1"/>
    </xf>
    <xf numFmtId="0" fontId="10" fillId="8" borderId="1" xfId="0" applyFont="1" applyFill="1" applyBorder="1" applyAlignment="1">
      <alignment horizontal="left" vertical="top"/>
    </xf>
    <xf numFmtId="0" fontId="10" fillId="8" borderId="45" xfId="0" applyFont="1" applyFill="1" applyBorder="1" applyAlignment="1">
      <alignment horizontal="left" vertical="top"/>
    </xf>
    <xf numFmtId="0" fontId="10" fillId="8" borderId="23" xfId="0" applyFont="1" applyFill="1" applyBorder="1" applyAlignment="1">
      <alignment horizontal="left" vertical="top"/>
    </xf>
    <xf numFmtId="0" fontId="10" fillId="8" borderId="28" xfId="0" applyFont="1" applyFill="1" applyBorder="1" applyAlignment="1">
      <alignment horizontal="left" vertical="top"/>
    </xf>
    <xf numFmtId="0" fontId="29" fillId="2" borderId="53" xfId="0" applyFont="1" applyFill="1" applyBorder="1" applyAlignment="1">
      <alignment horizontal="left" vertical="top" wrapText="1"/>
    </xf>
    <xf numFmtId="0" fontId="29" fillId="2" borderId="60" xfId="0" applyFont="1" applyFill="1" applyBorder="1" applyAlignment="1">
      <alignment horizontal="left" vertical="top" wrapText="1"/>
    </xf>
    <xf numFmtId="0" fontId="29" fillId="2" borderId="61" xfId="0" applyFont="1" applyFill="1" applyBorder="1" applyAlignment="1">
      <alignment horizontal="left" vertical="top" wrapText="1"/>
    </xf>
    <xf numFmtId="49" fontId="29" fillId="3" borderId="1" xfId="0" applyNumberFormat="1" applyFont="1" applyFill="1" applyBorder="1" applyAlignment="1">
      <alignment horizontal="center" vertical="top"/>
    </xf>
    <xf numFmtId="49" fontId="29" fillId="3" borderId="45" xfId="0" applyNumberFormat="1" applyFont="1" applyFill="1" applyBorder="1" applyAlignment="1">
      <alignment horizontal="center" vertical="top"/>
    </xf>
    <xf numFmtId="49" fontId="29" fillId="3" borderId="23" xfId="0" applyNumberFormat="1" applyFont="1" applyFill="1" applyBorder="1" applyAlignment="1">
      <alignment horizontal="center" vertical="top"/>
    </xf>
    <xf numFmtId="0" fontId="29" fillId="3" borderId="53" xfId="0" applyFont="1" applyFill="1" applyBorder="1" applyAlignment="1">
      <alignment horizontal="left" vertical="top" wrapText="1"/>
    </xf>
    <xf numFmtId="0" fontId="29" fillId="3" borderId="60" xfId="0" applyFont="1" applyFill="1" applyBorder="1" applyAlignment="1">
      <alignment horizontal="left" vertical="top" wrapText="1"/>
    </xf>
    <xf numFmtId="0" fontId="29" fillId="3" borderId="61" xfId="0" applyFont="1" applyFill="1" applyBorder="1" applyAlignment="1">
      <alignment horizontal="left" vertical="top" wrapText="1"/>
    </xf>
    <xf numFmtId="0" fontId="29" fillId="0" borderId="60" xfId="0" applyFont="1" applyFill="1" applyBorder="1" applyAlignment="1">
      <alignment horizontal="left" vertical="top" wrapText="1"/>
    </xf>
    <xf numFmtId="0" fontId="22" fillId="0" borderId="0" xfId="0" applyFont="1" applyAlignment="1">
      <alignment horizontal="left" vertical="top"/>
    </xf>
    <xf numFmtId="0" fontId="9" fillId="0" borderId="0" xfId="0" applyFont="1" applyAlignment="1">
      <alignment horizontal="left" vertical="top"/>
    </xf>
    <xf numFmtId="0" fontId="22" fillId="0" borderId="62" xfId="0" applyFont="1" applyBorder="1" applyAlignment="1">
      <alignment horizontal="center" vertical="top" wrapText="1"/>
    </xf>
    <xf numFmtId="0" fontId="23" fillId="0" borderId="60" xfId="0" applyFont="1" applyBorder="1" applyAlignment="1">
      <alignment horizontal="center" vertical="top" wrapText="1"/>
    </xf>
    <xf numFmtId="0" fontId="23" fillId="0" borderId="61" xfId="0" applyFont="1" applyBorder="1" applyAlignment="1">
      <alignment horizontal="center" vertical="top" wrapText="1"/>
    </xf>
    <xf numFmtId="49" fontId="29" fillId="6" borderId="53" xfId="0" applyNumberFormat="1" applyFont="1" applyFill="1" applyBorder="1" applyAlignment="1">
      <alignment horizontal="right" vertical="top"/>
    </xf>
    <xf numFmtId="49" fontId="29" fillId="6" borderId="60" xfId="0" applyNumberFormat="1" applyFont="1" applyFill="1" applyBorder="1" applyAlignment="1">
      <alignment horizontal="right" vertical="top"/>
    </xf>
    <xf numFmtId="49" fontId="29" fillId="6" borderId="61" xfId="0" applyNumberFormat="1" applyFont="1" applyFill="1" applyBorder="1" applyAlignment="1">
      <alignment horizontal="right" vertical="top"/>
    </xf>
    <xf numFmtId="0" fontId="10" fillId="0" borderId="28" xfId="0" applyFont="1" applyBorder="1" applyAlignment="1">
      <alignment horizontal="center" vertical="top"/>
    </xf>
    <xf numFmtId="0" fontId="10" fillId="0" borderId="1" xfId="0" applyFont="1" applyBorder="1" applyAlignment="1">
      <alignment horizontal="center" vertical="top"/>
    </xf>
    <xf numFmtId="0" fontId="10" fillId="0" borderId="45" xfId="0" applyFont="1" applyBorder="1" applyAlignment="1">
      <alignment horizontal="center" vertical="top"/>
    </xf>
    <xf numFmtId="0" fontId="10" fillId="0" borderId="23" xfId="0" applyFont="1" applyBorder="1" applyAlignment="1">
      <alignment horizontal="center" vertical="top"/>
    </xf>
    <xf numFmtId="0" fontId="8" fillId="0" borderId="28" xfId="0" applyNumberFormat="1" applyFont="1" applyBorder="1" applyAlignment="1">
      <alignment horizontal="center" vertical="center" wrapText="1"/>
    </xf>
    <xf numFmtId="0" fontId="8" fillId="0" borderId="28" xfId="0" applyFont="1" applyBorder="1" applyAlignment="1">
      <alignment horizontal="center" vertical="center"/>
    </xf>
    <xf numFmtId="0" fontId="23" fillId="0" borderId="0" xfId="0" applyFont="1" applyAlignment="1">
      <alignment horizontal="center" vertical="top"/>
    </xf>
    <xf numFmtId="0" fontId="9" fillId="0" borderId="0" xfId="0" applyFont="1" applyAlignment="1">
      <alignment horizontal="center" vertical="top" wrapText="1"/>
    </xf>
    <xf numFmtId="0" fontId="9" fillId="0" borderId="0" xfId="0" applyFont="1" applyAlignment="1">
      <alignment horizontal="center" vertical="top"/>
    </xf>
    <xf numFmtId="49" fontId="1" fillId="3" borderId="5" xfId="0" applyNumberFormat="1" applyFont="1" applyFill="1" applyBorder="1" applyAlignment="1">
      <alignment horizontal="center" vertical="top" wrapText="1"/>
    </xf>
    <xf numFmtId="0" fontId="0" fillId="0" borderId="6" xfId="0" applyBorder="1" applyAlignment="1">
      <alignment horizontal="center" vertical="top" wrapText="1"/>
    </xf>
    <xf numFmtId="49" fontId="1" fillId="3" borderId="13" xfId="0" applyNumberFormat="1" applyFont="1" applyFill="1" applyBorder="1" applyAlignment="1">
      <alignment horizontal="center" vertical="top"/>
    </xf>
    <xf numFmtId="49" fontId="1" fillId="3" borderId="18" xfId="0" applyNumberFormat="1" applyFont="1" applyFill="1" applyBorder="1" applyAlignment="1">
      <alignment horizontal="center" vertical="top"/>
    </xf>
    <xf numFmtId="49" fontId="1" fillId="2" borderId="32" xfId="0" applyNumberFormat="1" applyFont="1" applyFill="1" applyBorder="1" applyAlignment="1">
      <alignment horizontal="center" vertical="top" wrapText="1"/>
    </xf>
    <xf numFmtId="0" fontId="0" fillId="0" borderId="19" xfId="0" applyBorder="1" applyAlignment="1">
      <alignment horizontal="center" vertical="top" wrapText="1"/>
    </xf>
    <xf numFmtId="49" fontId="1" fillId="0" borderId="32" xfId="0" applyNumberFormat="1" applyFont="1" applyBorder="1" applyAlignment="1">
      <alignment horizontal="center" vertical="top" wrapText="1"/>
    </xf>
    <xf numFmtId="49" fontId="1" fillId="3" borderId="6" xfId="0" applyNumberFormat="1" applyFont="1" applyFill="1" applyBorder="1" applyAlignment="1">
      <alignment horizontal="center" vertical="top" wrapText="1"/>
    </xf>
    <xf numFmtId="49" fontId="1" fillId="2" borderId="19" xfId="0" applyNumberFormat="1" applyFont="1" applyFill="1" applyBorder="1" applyAlignment="1">
      <alignment horizontal="center" vertical="top" wrapText="1"/>
    </xf>
    <xf numFmtId="49" fontId="1" fillId="0" borderId="19" xfId="0" applyNumberFormat="1" applyFont="1" applyBorder="1" applyAlignment="1">
      <alignment horizontal="center" vertical="top" wrapText="1"/>
    </xf>
    <xf numFmtId="0" fontId="3" fillId="5" borderId="33" xfId="0" applyFont="1" applyFill="1" applyBorder="1" applyAlignment="1">
      <alignment horizontal="left" vertical="top" wrapText="1"/>
    </xf>
    <xf numFmtId="0" fontId="3" fillId="5" borderId="20" xfId="0" applyFont="1" applyFill="1" applyBorder="1" applyAlignment="1">
      <alignment horizontal="left" vertical="top" wrapText="1"/>
    </xf>
    <xf numFmtId="0" fontId="17" fillId="5" borderId="20" xfId="0" applyFont="1" applyFill="1" applyBorder="1" applyAlignment="1">
      <alignment horizontal="left"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11" fillId="0" borderId="27" xfId="0" applyFont="1" applyFill="1" applyBorder="1" applyAlignment="1">
      <alignment horizontal="center" vertical="top" wrapText="1"/>
    </xf>
    <xf numFmtId="0" fontId="0" fillId="0" borderId="30" xfId="0" applyBorder="1" applyAlignment="1">
      <alignment horizontal="center" vertical="top" wrapText="1"/>
    </xf>
    <xf numFmtId="0" fontId="4" fillId="5" borderId="33" xfId="0" applyFont="1" applyFill="1" applyBorder="1" applyAlignment="1">
      <alignment horizontal="left" vertical="top" wrapText="1"/>
    </xf>
    <xf numFmtId="0" fontId="12" fillId="5" borderId="20" xfId="0" applyFont="1" applyFill="1" applyBorder="1" applyAlignment="1">
      <alignment horizontal="left" vertical="top" wrapText="1"/>
    </xf>
    <xf numFmtId="0" fontId="11" fillId="0" borderId="70" xfId="0" applyFont="1" applyFill="1" applyBorder="1" applyAlignment="1">
      <alignment horizontal="center" vertical="top" wrapText="1"/>
    </xf>
    <xf numFmtId="0" fontId="11" fillId="0" borderId="71" xfId="0" applyFont="1" applyFill="1" applyBorder="1" applyAlignment="1">
      <alignment horizontal="center" vertical="top"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49" fontId="1" fillId="2" borderId="14" xfId="0" applyNumberFormat="1" applyFont="1" applyFill="1" applyBorder="1" applyAlignment="1">
      <alignment horizontal="center" vertical="top"/>
    </xf>
    <xf numFmtId="49" fontId="1" fillId="2" borderId="17" xfId="0" applyNumberFormat="1" applyFont="1" applyFill="1" applyBorder="1" applyAlignment="1">
      <alignment horizontal="center" vertical="top"/>
    </xf>
    <xf numFmtId="49" fontId="1" fillId="0" borderId="14" xfId="0" applyNumberFormat="1" applyFont="1" applyBorder="1" applyAlignment="1">
      <alignment horizontal="center" vertical="top"/>
    </xf>
    <xf numFmtId="49" fontId="1" fillId="0" borderId="17" xfId="0" applyNumberFormat="1" applyFont="1" applyBorder="1" applyAlignment="1">
      <alignment horizontal="center" vertical="top"/>
    </xf>
    <xf numFmtId="49" fontId="11" fillId="0" borderId="9" xfId="0" applyNumberFormat="1" applyFont="1" applyBorder="1" applyAlignment="1">
      <alignment horizontal="center" vertical="top" wrapText="1"/>
    </xf>
    <xf numFmtId="49" fontId="18" fillId="0" borderId="63" xfId="0" applyNumberFormat="1" applyFont="1" applyBorder="1" applyAlignment="1">
      <alignment horizontal="center" vertical="top" wrapText="1"/>
    </xf>
    <xf numFmtId="0" fontId="0" fillId="0" borderId="64" xfId="0" applyBorder="1" applyAlignment="1">
      <alignment horizontal="center" vertical="top" wrapText="1"/>
    </xf>
    <xf numFmtId="0" fontId="20" fillId="5" borderId="33" xfId="0" applyFont="1" applyFill="1" applyBorder="1" applyAlignment="1">
      <alignment horizontal="left" vertical="top" wrapText="1"/>
    </xf>
    <xf numFmtId="0" fontId="21" fillId="5" borderId="20" xfId="0" applyFont="1" applyFill="1" applyBorder="1" applyAlignment="1">
      <alignment horizontal="left" vertical="top" wrapText="1"/>
    </xf>
    <xf numFmtId="49" fontId="11" fillId="0" borderId="69" xfId="0" applyNumberFormat="1" applyFont="1" applyBorder="1" applyAlignment="1">
      <alignment horizontal="center" vertical="top" wrapText="1"/>
    </xf>
    <xf numFmtId="49" fontId="11" fillId="0" borderId="25" xfId="0" applyNumberFormat="1" applyFont="1" applyBorder="1" applyAlignment="1">
      <alignment horizontal="center" vertical="top" wrapText="1"/>
    </xf>
    <xf numFmtId="49" fontId="18" fillId="0" borderId="50" xfId="0" applyNumberFormat="1" applyFont="1" applyBorder="1" applyAlignment="1">
      <alignment horizontal="center" vertical="top"/>
    </xf>
    <xf numFmtId="49" fontId="11" fillId="0" borderId="51" xfId="0" applyNumberFormat="1" applyFont="1" applyBorder="1" applyAlignment="1">
      <alignment horizontal="center" vertical="top"/>
    </xf>
    <xf numFmtId="49" fontId="18" fillId="0" borderId="0" xfId="0" applyNumberFormat="1" applyFont="1" applyBorder="1" applyAlignment="1">
      <alignment horizontal="center" vertical="top"/>
    </xf>
    <xf numFmtId="0" fontId="11" fillId="0" borderId="29" xfId="0" applyFont="1" applyFill="1" applyBorder="1" applyAlignment="1">
      <alignment horizontal="center" vertical="top" wrapText="1"/>
    </xf>
    <xf numFmtId="49" fontId="11" fillId="0" borderId="34" xfId="0" applyNumberFormat="1" applyFont="1" applyBorder="1" applyAlignment="1">
      <alignment horizontal="center" vertical="top" wrapText="1"/>
    </xf>
    <xf numFmtId="0" fontId="4" fillId="6" borderId="33" xfId="0" applyFont="1" applyFill="1" applyBorder="1" applyAlignment="1">
      <alignment horizontal="left" vertical="top" wrapText="1"/>
    </xf>
    <xf numFmtId="0" fontId="12" fillId="6" borderId="20" xfId="0" applyFont="1" applyFill="1" applyBorder="1" applyAlignment="1">
      <alignment horizontal="left" vertical="top" wrapText="1"/>
    </xf>
    <xf numFmtId="0" fontId="4" fillId="6" borderId="2" xfId="0" applyFont="1" applyFill="1" applyBorder="1" applyAlignment="1">
      <alignment horizontal="left" vertical="top" wrapText="1"/>
    </xf>
    <xf numFmtId="0" fontId="4" fillId="6" borderId="3" xfId="0" applyFont="1" applyFill="1" applyBorder="1" applyAlignment="1">
      <alignment horizontal="left" vertical="top" wrapText="1"/>
    </xf>
    <xf numFmtId="0" fontId="0" fillId="0" borderId="45" xfId="0" applyBorder="1" applyAlignment="1">
      <alignment horizontal="center" vertical="top" wrapText="1"/>
    </xf>
    <xf numFmtId="49" fontId="1" fillId="3" borderId="27" xfId="0" applyNumberFormat="1" applyFont="1" applyFill="1" applyBorder="1" applyAlignment="1">
      <alignment horizontal="center" vertical="top" wrapText="1"/>
    </xf>
    <xf numFmtId="0" fontId="0" fillId="0" borderId="63" xfId="0" applyBorder="1" applyAlignment="1">
      <alignment horizontal="center" vertical="top" wrapText="1"/>
    </xf>
    <xf numFmtId="49" fontId="18" fillId="0" borderId="64" xfId="0" applyNumberFormat="1" applyFont="1" applyBorder="1" applyAlignment="1">
      <alignment horizontal="center" vertical="top" wrapText="1"/>
    </xf>
    <xf numFmtId="49" fontId="11" fillId="0" borderId="10" xfId="0" applyNumberFormat="1" applyFont="1" applyBorder="1" applyAlignment="1">
      <alignment horizontal="center" vertical="top" wrapText="1"/>
    </xf>
    <xf numFmtId="0" fontId="11" fillId="0" borderId="9" xfId="0" applyFont="1" applyFill="1" applyBorder="1" applyAlignment="1">
      <alignment horizontal="center" vertical="top" wrapText="1"/>
    </xf>
    <xf numFmtId="0" fontId="11" fillId="0" borderId="10" xfId="0" applyFont="1" applyFill="1" applyBorder="1" applyAlignment="1">
      <alignment horizontal="center" vertical="top" wrapText="1"/>
    </xf>
    <xf numFmtId="49" fontId="1" fillId="3" borderId="16" xfId="0" applyNumberFormat="1" applyFont="1" applyFill="1" applyBorder="1" applyAlignment="1">
      <alignment horizontal="center" vertical="top"/>
    </xf>
    <xf numFmtId="49" fontId="1" fillId="2" borderId="45" xfId="0" applyNumberFormat="1" applyFont="1" applyFill="1" applyBorder="1" applyAlignment="1">
      <alignment horizontal="center" vertical="top"/>
    </xf>
    <xf numFmtId="49" fontId="1" fillId="0" borderId="45" xfId="0" applyNumberFormat="1" applyFont="1" applyBorder="1" applyAlignment="1">
      <alignment horizontal="center" vertical="top"/>
    </xf>
    <xf numFmtId="49" fontId="10" fillId="6" borderId="68" xfId="0" applyNumberFormat="1" applyFont="1" applyFill="1" applyBorder="1" applyAlignment="1">
      <alignment horizontal="right" vertical="top"/>
    </xf>
    <xf numFmtId="49" fontId="10" fillId="6" borderId="65" xfId="0" applyNumberFormat="1" applyFont="1" applyFill="1" applyBorder="1" applyAlignment="1">
      <alignment horizontal="right" vertical="top"/>
    </xf>
    <xf numFmtId="49" fontId="10" fillId="6" borderId="66" xfId="0" applyNumberFormat="1" applyFont="1" applyFill="1" applyBorder="1" applyAlignment="1">
      <alignment horizontal="right" vertical="top"/>
    </xf>
    <xf numFmtId="0" fontId="4" fillId="0" borderId="2"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3" xfId="0" applyFont="1" applyFill="1" applyBorder="1" applyAlignment="1">
      <alignment horizontal="left" vertical="top" wrapText="1"/>
    </xf>
    <xf numFmtId="49" fontId="10" fillId="2" borderId="68" xfId="0" applyNumberFormat="1" applyFont="1" applyFill="1" applyBorder="1" applyAlignment="1">
      <alignment horizontal="right" vertical="top"/>
    </xf>
    <xf numFmtId="49" fontId="10" fillId="2" borderId="65" xfId="0" applyNumberFormat="1" applyFont="1" applyFill="1" applyBorder="1" applyAlignment="1">
      <alignment horizontal="right" vertical="top"/>
    </xf>
    <xf numFmtId="49" fontId="10" fillId="2" borderId="66" xfId="0" applyNumberFormat="1" applyFont="1" applyFill="1" applyBorder="1" applyAlignment="1">
      <alignment horizontal="right" vertical="top"/>
    </xf>
    <xf numFmtId="49" fontId="5" fillId="3" borderId="16" xfId="1" applyNumberFormat="1" applyFont="1" applyFill="1" applyBorder="1" applyAlignment="1">
      <alignment horizontal="center" vertical="top"/>
    </xf>
    <xf numFmtId="49" fontId="5" fillId="3" borderId="6" xfId="1" applyNumberFormat="1" applyFont="1" applyFill="1" applyBorder="1" applyAlignment="1">
      <alignment horizontal="center" vertical="top"/>
    </xf>
    <xf numFmtId="49" fontId="5" fillId="2" borderId="4" xfId="1" applyNumberFormat="1" applyFont="1" applyFill="1" applyBorder="1" applyAlignment="1">
      <alignment horizontal="center" vertical="top"/>
    </xf>
    <xf numFmtId="49" fontId="5" fillId="2" borderId="3" xfId="1" applyNumberFormat="1" applyFont="1" applyFill="1" applyBorder="1" applyAlignment="1">
      <alignment horizontal="center" vertical="top"/>
    </xf>
    <xf numFmtId="49" fontId="5" fillId="0" borderId="45" xfId="1" applyNumberFormat="1" applyFont="1" applyBorder="1" applyAlignment="1">
      <alignment horizontal="center" vertical="top"/>
    </xf>
    <xf numFmtId="49" fontId="5" fillId="0" borderId="19" xfId="1" applyNumberFormat="1" applyFont="1" applyBorder="1" applyAlignment="1">
      <alignment horizontal="center" vertical="top"/>
    </xf>
    <xf numFmtId="0" fontId="8" fillId="0" borderId="4" xfId="1" applyFont="1" applyFill="1" applyBorder="1" applyAlignment="1">
      <alignment horizontal="left" vertical="top" wrapText="1"/>
    </xf>
    <xf numFmtId="0" fontId="8" fillId="0" borderId="3" xfId="1" applyFont="1" applyFill="1" applyBorder="1" applyAlignment="1">
      <alignment horizontal="left" vertical="top" wrapText="1"/>
    </xf>
    <xf numFmtId="0" fontId="8" fillId="0" borderId="2" xfId="1" applyFont="1" applyFill="1" applyBorder="1" applyAlignment="1">
      <alignment vertical="top" wrapText="1"/>
    </xf>
    <xf numFmtId="0" fontId="8" fillId="0" borderId="4" xfId="1" applyFont="1" applyFill="1" applyBorder="1" applyAlignment="1">
      <alignment vertical="top" wrapText="1"/>
    </xf>
    <xf numFmtId="0" fontId="14" fillId="0" borderId="4" xfId="1" applyFont="1" applyBorder="1" applyAlignment="1">
      <alignment vertical="top" wrapText="1"/>
    </xf>
    <xf numFmtId="49" fontId="10" fillId="2" borderId="8" xfId="0" applyNumberFormat="1" applyFont="1" applyFill="1" applyBorder="1" applyAlignment="1">
      <alignment horizontal="right" vertical="top"/>
    </xf>
    <xf numFmtId="49" fontId="10" fillId="6" borderId="54" xfId="0" applyNumberFormat="1" applyFont="1" applyFill="1" applyBorder="1" applyAlignment="1">
      <alignment horizontal="left" vertical="top"/>
    </xf>
    <xf numFmtId="49" fontId="10" fillId="6" borderId="65" xfId="0" applyNumberFormat="1" applyFont="1" applyFill="1" applyBorder="1" applyAlignment="1">
      <alignment horizontal="left" vertical="top"/>
    </xf>
    <xf numFmtId="49" fontId="10" fillId="6" borderId="66" xfId="0" applyNumberFormat="1" applyFont="1" applyFill="1" applyBorder="1" applyAlignment="1">
      <alignment horizontal="left" vertical="top"/>
    </xf>
    <xf numFmtId="0" fontId="4" fillId="5" borderId="2" xfId="0" applyFont="1" applyFill="1" applyBorder="1" applyAlignment="1">
      <alignment horizontal="left" vertical="top" wrapText="1"/>
    </xf>
    <xf numFmtId="0" fontId="0" fillId="5" borderId="3" xfId="0" applyFill="1" applyBorder="1" applyAlignment="1">
      <alignment horizontal="left" vertical="top" wrapText="1"/>
    </xf>
    <xf numFmtId="0" fontId="11" fillId="0" borderId="58" xfId="1" applyFont="1" applyFill="1" applyBorder="1" applyAlignment="1">
      <alignment horizontal="center" vertical="center" textRotation="90" wrapText="1"/>
    </xf>
    <xf numFmtId="0" fontId="11" fillId="0" borderId="57" xfId="1" applyFont="1" applyFill="1" applyBorder="1" applyAlignment="1">
      <alignment horizontal="center" vertical="center" textRotation="90" wrapText="1"/>
    </xf>
    <xf numFmtId="49" fontId="18" fillId="0" borderId="9" xfId="0" applyNumberFormat="1" applyFont="1" applyBorder="1" applyAlignment="1">
      <alignment horizontal="center" vertical="top" wrapText="1"/>
    </xf>
    <xf numFmtId="0" fontId="7" fillId="6" borderId="54" xfId="1" applyFont="1" applyFill="1" applyBorder="1" applyAlignment="1">
      <alignment horizontal="left" vertical="center" wrapText="1"/>
    </xf>
    <xf numFmtId="0" fontId="7" fillId="6" borderId="65" xfId="1" applyFont="1" applyFill="1" applyBorder="1" applyAlignment="1">
      <alignment horizontal="left" vertical="center" wrapText="1"/>
    </xf>
    <xf numFmtId="0" fontId="7" fillId="6" borderId="66" xfId="1" applyFont="1" applyFill="1" applyBorder="1" applyAlignment="1">
      <alignment horizontal="left" vertical="center" wrapText="1"/>
    </xf>
    <xf numFmtId="49" fontId="5" fillId="6" borderId="54" xfId="1" applyNumberFormat="1" applyFont="1" applyFill="1" applyBorder="1" applyAlignment="1">
      <alignment horizontal="left" vertical="top"/>
    </xf>
    <xf numFmtId="49" fontId="5" fillId="6" borderId="65" xfId="1" applyNumberFormat="1" applyFont="1" applyFill="1" applyBorder="1" applyAlignment="1">
      <alignment horizontal="left" vertical="top"/>
    </xf>
    <xf numFmtId="49" fontId="5" fillId="6" borderId="66" xfId="1" applyNumberFormat="1" applyFont="1" applyFill="1" applyBorder="1" applyAlignment="1">
      <alignment horizontal="left" vertical="top"/>
    </xf>
    <xf numFmtId="0" fontId="11" fillId="0" borderId="28" xfId="1" applyFont="1" applyBorder="1" applyAlignment="1">
      <alignment horizontal="center" vertical="center"/>
    </xf>
    <xf numFmtId="0" fontId="11" fillId="0" borderId="9" xfId="1" applyFont="1" applyBorder="1" applyAlignment="1">
      <alignment horizontal="center" vertical="center" textRotation="90" wrapText="1"/>
    </xf>
    <xf numFmtId="0" fontId="11" fillId="0" borderId="34" xfId="1" applyFont="1" applyBorder="1" applyAlignment="1">
      <alignment horizontal="center" vertical="center" textRotation="90" wrapText="1"/>
    </xf>
    <xf numFmtId="0" fontId="1" fillId="0" borderId="13" xfId="1" applyFont="1" applyBorder="1" applyAlignment="1">
      <alignment horizontal="center" vertical="center" wrapText="1"/>
    </xf>
    <xf numFmtId="0" fontId="1" fillId="0" borderId="14" xfId="1" applyFont="1" applyBorder="1" applyAlignment="1">
      <alignment horizontal="center" vertical="center" wrapText="1"/>
    </xf>
    <xf numFmtId="0" fontId="1" fillId="0" borderId="15" xfId="1" applyFont="1" applyBorder="1" applyAlignment="1">
      <alignment horizontal="center" vertical="center" wrapText="1"/>
    </xf>
    <xf numFmtId="0" fontId="11" fillId="0" borderId="47" xfId="1" applyFont="1" applyBorder="1" applyAlignment="1">
      <alignment horizontal="center" vertical="center" textRotation="90" wrapText="1"/>
    </xf>
    <xf numFmtId="0" fontId="11" fillId="0" borderId="16" xfId="1"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1" fillId="0" borderId="45" xfId="1" applyFont="1" applyBorder="1" applyAlignment="1">
      <alignment horizontal="center" vertical="center" textRotation="90" wrapText="1"/>
    </xf>
    <xf numFmtId="0" fontId="11" fillId="0" borderId="52" xfId="1" applyFont="1" applyBorder="1" applyAlignment="1">
      <alignment horizontal="center" vertical="center" textRotation="90" wrapText="1"/>
    </xf>
    <xf numFmtId="0" fontId="11" fillId="0" borderId="53" xfId="1" applyFont="1" applyBorder="1" applyAlignment="1">
      <alignment horizontal="center" vertical="center" textRotation="90" wrapText="1"/>
    </xf>
    <xf numFmtId="0" fontId="11" fillId="0" borderId="56" xfId="1" applyFont="1" applyBorder="1" applyAlignment="1">
      <alignment horizontal="center" vertical="center" textRotation="90" wrapText="1"/>
    </xf>
    <xf numFmtId="49" fontId="10" fillId="0" borderId="34" xfId="1" applyNumberFormat="1" applyFont="1" applyBorder="1" applyAlignment="1">
      <alignment horizontal="center" vertical="top"/>
    </xf>
    <xf numFmtId="49" fontId="10" fillId="0" borderId="10" xfId="1" applyNumberFormat="1" applyFont="1" applyBorder="1" applyAlignment="1">
      <alignment horizontal="center" vertical="top"/>
    </xf>
    <xf numFmtId="0" fontId="6" fillId="0" borderId="27" xfId="1" applyFont="1" applyBorder="1" applyAlignment="1">
      <alignment horizontal="center" vertical="top"/>
    </xf>
    <xf numFmtId="0" fontId="6" fillId="0" borderId="29" xfId="1" applyFont="1" applyBorder="1" applyAlignment="1">
      <alignment horizontal="center" vertical="top"/>
    </xf>
    <xf numFmtId="0" fontId="6" fillId="0" borderId="30" xfId="1" applyFont="1" applyBorder="1" applyAlignment="1">
      <alignment horizontal="center" vertical="top"/>
    </xf>
    <xf numFmtId="49" fontId="10" fillId="0" borderId="9" xfId="1" applyNumberFormat="1" applyFont="1" applyBorder="1" applyAlignment="1">
      <alignment horizontal="center" vertical="top"/>
    </xf>
    <xf numFmtId="49" fontId="1" fillId="2" borderId="2" xfId="0" applyNumberFormat="1" applyFont="1" applyFill="1" applyBorder="1" applyAlignment="1">
      <alignment horizontal="center" vertical="top" wrapText="1"/>
    </xf>
    <xf numFmtId="0" fontId="0" fillId="0" borderId="3" xfId="0" applyBorder="1" applyAlignment="1">
      <alignment horizontal="center" vertical="top" wrapText="1"/>
    </xf>
    <xf numFmtId="0" fontId="11" fillId="0" borderId="13" xfId="1" applyFont="1" applyBorder="1" applyAlignment="1">
      <alignment horizontal="center" vertical="center" textRotation="90" wrapText="1"/>
    </xf>
    <xf numFmtId="0" fontId="11" fillId="0" borderId="31" xfId="1" applyFont="1" applyBorder="1" applyAlignment="1">
      <alignment horizontal="center" vertical="center" textRotation="90" wrapText="1"/>
    </xf>
    <xf numFmtId="0" fontId="11" fillId="0" borderId="14" xfId="1" applyFont="1" applyBorder="1" applyAlignment="1">
      <alignment horizontal="center" vertical="center" textRotation="90" wrapText="1"/>
    </xf>
    <xf numFmtId="0" fontId="11" fillId="0" borderId="28" xfId="1" applyFont="1" applyBorder="1" applyAlignment="1">
      <alignment horizontal="center" vertical="center" textRotation="90" wrapText="1"/>
    </xf>
    <xf numFmtId="0" fontId="11" fillId="0" borderId="1" xfId="1" applyFont="1" applyBorder="1" applyAlignment="1">
      <alignment horizontal="center" vertical="center" textRotation="90" wrapText="1"/>
    </xf>
    <xf numFmtId="0" fontId="4" fillId="0" borderId="32" xfId="1" applyFont="1" applyBorder="1" applyAlignment="1">
      <alignment horizontal="center" vertical="center" wrapText="1"/>
    </xf>
    <xf numFmtId="0" fontId="4" fillId="0" borderId="45" xfId="1" applyFont="1" applyBorder="1" applyAlignment="1">
      <alignment horizontal="center" vertical="center" wrapText="1"/>
    </xf>
    <xf numFmtId="0" fontId="11" fillId="0" borderId="9" xfId="1" applyNumberFormat="1" applyFont="1" applyBorder="1" applyAlignment="1">
      <alignment horizontal="center" vertical="center" textRotation="90" wrapText="1"/>
    </xf>
    <xf numFmtId="0" fontId="11" fillId="0" borderId="34" xfId="1" applyNumberFormat="1" applyFont="1" applyBorder="1" applyAlignment="1">
      <alignment horizontal="center" vertical="center" textRotation="90" wrapText="1"/>
    </xf>
    <xf numFmtId="49" fontId="6" fillId="0" borderId="33" xfId="1" applyNumberFormat="1" applyFont="1" applyBorder="1" applyAlignment="1">
      <alignment horizontal="center" vertical="top"/>
    </xf>
    <xf numFmtId="49" fontId="6" fillId="0" borderId="20" xfId="1" applyNumberFormat="1" applyFont="1" applyBorder="1" applyAlignment="1">
      <alignment horizontal="center" vertical="top"/>
    </xf>
    <xf numFmtId="0" fontId="9" fillId="0" borderId="16" xfId="1" applyFont="1" applyFill="1" applyBorder="1" applyAlignment="1">
      <alignment horizontal="center" vertical="top" wrapText="1"/>
    </xf>
    <xf numFmtId="0" fontId="9" fillId="0" borderId="6" xfId="1" applyFont="1" applyFill="1" applyBorder="1" applyAlignment="1">
      <alignment horizontal="center" vertical="top" wrapText="1"/>
    </xf>
    <xf numFmtId="49" fontId="6" fillId="0" borderId="57" xfId="1" applyNumberFormat="1" applyFont="1" applyBorder="1" applyAlignment="1">
      <alignment horizontal="center" vertical="top"/>
    </xf>
    <xf numFmtId="49" fontId="5" fillId="0" borderId="32" xfId="1" applyNumberFormat="1" applyFont="1" applyBorder="1" applyAlignment="1">
      <alignment horizontal="center" vertical="top"/>
    </xf>
    <xf numFmtId="0" fontId="8" fillId="0" borderId="2" xfId="1" applyFont="1" applyFill="1" applyBorder="1" applyAlignment="1">
      <alignment horizontal="left" vertical="top" wrapText="1"/>
    </xf>
    <xf numFmtId="0" fontId="6" fillId="0" borderId="5" xfId="1" applyFont="1" applyFill="1" applyBorder="1" applyAlignment="1">
      <alignment horizontal="center" vertical="top" wrapText="1"/>
    </xf>
    <xf numFmtId="0" fontId="6" fillId="0" borderId="6" xfId="1" applyFont="1" applyFill="1" applyBorder="1" applyAlignment="1">
      <alignment horizontal="center" vertical="top" wrapText="1"/>
    </xf>
    <xf numFmtId="49" fontId="5" fillId="6" borderId="27" xfId="1" applyNumberFormat="1" applyFont="1" applyFill="1" applyBorder="1" applyAlignment="1">
      <alignment horizontal="left" vertical="top"/>
    </xf>
    <xf numFmtId="49" fontId="5" fillId="6" borderId="7" xfId="1" applyNumberFormat="1" applyFont="1" applyFill="1" applyBorder="1" applyAlignment="1">
      <alignment horizontal="left" vertical="top"/>
    </xf>
    <xf numFmtId="49" fontId="5" fillId="6" borderId="67" xfId="1" applyNumberFormat="1" applyFont="1" applyFill="1" applyBorder="1" applyAlignment="1">
      <alignment horizontal="left" vertical="top"/>
    </xf>
    <xf numFmtId="49" fontId="5" fillId="2" borderId="2" xfId="1" applyNumberFormat="1" applyFont="1" applyFill="1" applyBorder="1" applyAlignment="1">
      <alignment horizontal="center" vertical="top"/>
    </xf>
  </cellXfs>
  <cellStyles count="7">
    <cellStyle name="Įprastas" xfId="0" builtinId="0"/>
    <cellStyle name="Įprastas 2" xfId="1"/>
    <cellStyle name="Įprastas 3" xfId="2"/>
    <cellStyle name="Įprastas 4" xfId="3"/>
    <cellStyle name="Normal 2" xfId="4"/>
    <cellStyle name="Normal_biudz uz 2001 atskaitomybe3" xfId="5"/>
    <cellStyle name="Paprastas 3" xfId="6"/>
  </cellStyles>
  <dxfs count="0"/>
  <tableStyles count="0" defaultTableStyle="TableStyleMedium9" defaultPivotStyle="PivotStyleLight16"/>
  <colors>
    <mruColors>
      <color rgb="FFFF00FF"/>
      <color rgb="FFFFFF99"/>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058"/>
  <sheetViews>
    <sheetView tabSelected="1" zoomScale="88" zoomScaleNormal="88" workbookViewId="0">
      <pane ySplit="8" topLeftCell="A9" activePane="bottomLeft" state="frozen"/>
      <selection pane="bottomLeft" activeCell="X3" sqref="X3"/>
    </sheetView>
  </sheetViews>
  <sheetFormatPr defaultRowHeight="12.75"/>
  <cols>
    <col min="1" max="1" width="3" style="1" customWidth="1"/>
    <col min="2" max="5" width="2.7109375" style="1" customWidth="1"/>
    <col min="6" max="6" width="38.28515625" style="4" customWidth="1"/>
    <col min="7" max="7" width="7.28515625" style="4" customWidth="1"/>
    <col min="8" max="8" width="10.42578125" style="4" customWidth="1"/>
    <col min="9" max="9" width="8.85546875" style="4" customWidth="1"/>
    <col min="10" max="10" width="9.7109375" style="4" customWidth="1"/>
    <col min="11" max="11" width="8.5703125" style="4" customWidth="1"/>
    <col min="12" max="12" width="8.42578125" style="4" customWidth="1"/>
    <col min="13" max="13" width="8.5703125" style="4" customWidth="1"/>
    <col min="14" max="14" width="8.140625" style="4" customWidth="1"/>
    <col min="15" max="15" width="7.85546875" style="4" customWidth="1"/>
    <col min="16" max="16" width="6.85546875" style="4" customWidth="1"/>
    <col min="17" max="17" width="8.140625" style="4" customWidth="1"/>
    <col min="18" max="18" width="14.85546875" style="412" customWidth="1"/>
    <col min="19" max="19" width="23.5703125" style="413" customWidth="1"/>
    <col min="20" max="20" width="27.5703125" style="413" customWidth="1"/>
    <col min="21" max="21" width="5.28515625" style="1" customWidth="1"/>
    <col min="22" max="22" width="14" style="1" customWidth="1"/>
    <col min="23" max="16384" width="9.140625" style="1"/>
  </cols>
  <sheetData>
    <row r="1" spans="1:22" ht="62.25" customHeight="1">
      <c r="T1" s="728" t="s">
        <v>1223</v>
      </c>
      <c r="U1" s="729"/>
      <c r="V1" s="729"/>
    </row>
    <row r="2" spans="1:22" ht="19.5" customHeight="1">
      <c r="F2" s="730"/>
      <c r="G2" s="730"/>
      <c r="H2" s="730"/>
      <c r="I2" s="730"/>
      <c r="J2" s="730"/>
      <c r="K2" s="730"/>
      <c r="L2" s="730"/>
      <c r="M2" s="730"/>
      <c r="N2" s="730"/>
      <c r="O2" s="730"/>
      <c r="P2" s="730"/>
      <c r="Q2" s="730"/>
      <c r="R2" s="730"/>
      <c r="S2" s="730"/>
      <c r="T2" s="414" t="s">
        <v>7</v>
      </c>
    </row>
    <row r="3" spans="1:22" ht="32.25" customHeight="1">
      <c r="B3" s="731" t="s">
        <v>174</v>
      </c>
      <c r="C3" s="731"/>
      <c r="D3" s="731"/>
      <c r="E3" s="731"/>
      <c r="F3" s="731"/>
      <c r="G3" s="731"/>
      <c r="H3" s="731"/>
      <c r="I3" s="731"/>
      <c r="J3" s="731"/>
      <c r="K3" s="731"/>
      <c r="L3" s="731"/>
      <c r="M3" s="731"/>
      <c r="N3" s="731"/>
      <c r="O3" s="731"/>
      <c r="P3" s="731"/>
      <c r="Q3" s="731"/>
      <c r="R3" s="731"/>
      <c r="S3" s="731"/>
      <c r="T3" s="731"/>
      <c r="U3" s="731"/>
      <c r="V3" s="731"/>
    </row>
    <row r="4" spans="1:22" ht="9" customHeight="1">
      <c r="B4" s="287"/>
      <c r="C4" s="287"/>
      <c r="D4" s="287"/>
      <c r="E4" s="287"/>
      <c r="F4" s="287"/>
      <c r="G4" s="287"/>
      <c r="H4" s="287"/>
      <c r="I4" s="287"/>
      <c r="J4" s="287"/>
      <c r="K4" s="287"/>
      <c r="L4" s="287"/>
      <c r="M4" s="287"/>
      <c r="N4" s="287"/>
      <c r="O4" s="287"/>
      <c r="P4" s="287"/>
      <c r="Q4" s="287"/>
      <c r="R4" s="287"/>
      <c r="S4" s="287"/>
      <c r="T4" s="287"/>
      <c r="U4" s="287"/>
      <c r="V4" s="287"/>
    </row>
    <row r="5" spans="1:22" ht="15.75" customHeight="1">
      <c r="B5" s="772" t="s">
        <v>150</v>
      </c>
      <c r="C5" s="772"/>
      <c r="D5" s="772"/>
      <c r="E5" s="772"/>
      <c r="F5" s="772"/>
      <c r="G5" s="772"/>
      <c r="H5" s="772"/>
      <c r="I5" s="772"/>
      <c r="J5" s="772"/>
      <c r="K5" s="772"/>
      <c r="L5" s="772"/>
      <c r="M5" s="772"/>
      <c r="N5" s="772"/>
      <c r="O5" s="772"/>
      <c r="P5" s="772"/>
      <c r="Q5" s="772"/>
      <c r="R5" s="772"/>
      <c r="S5" s="772"/>
      <c r="T5" s="772"/>
      <c r="U5" s="772"/>
      <c r="V5" s="772"/>
    </row>
    <row r="6" spans="1:22" s="72" customFormat="1" ht="18" customHeight="1">
      <c r="A6" s="748" t="s">
        <v>155</v>
      </c>
      <c r="B6" s="748" t="s">
        <v>8</v>
      </c>
      <c r="C6" s="748" t="s">
        <v>9</v>
      </c>
      <c r="D6" s="748" t="s">
        <v>10</v>
      </c>
      <c r="E6" s="748" t="s">
        <v>152</v>
      </c>
      <c r="F6" s="751" t="s">
        <v>25</v>
      </c>
      <c r="G6" s="752" t="s">
        <v>13</v>
      </c>
      <c r="H6" s="738" t="s">
        <v>154</v>
      </c>
      <c r="I6" s="732" t="s">
        <v>164</v>
      </c>
      <c r="J6" s="733"/>
      <c r="K6" s="733"/>
      <c r="L6" s="733"/>
      <c r="M6" s="733"/>
      <c r="N6" s="733"/>
      <c r="O6" s="733"/>
      <c r="P6" s="733"/>
      <c r="Q6" s="734"/>
      <c r="R6" s="755" t="s">
        <v>153</v>
      </c>
      <c r="S6" s="749" t="s">
        <v>6</v>
      </c>
      <c r="T6" s="750" t="s">
        <v>157</v>
      </c>
      <c r="U6" s="750"/>
      <c r="V6" s="750"/>
    </row>
    <row r="7" spans="1:22" s="72" customFormat="1" ht="7.5" customHeight="1">
      <c r="A7" s="748"/>
      <c r="B7" s="748"/>
      <c r="C7" s="748"/>
      <c r="D7" s="748"/>
      <c r="E7" s="748"/>
      <c r="F7" s="751"/>
      <c r="G7" s="753"/>
      <c r="H7" s="739"/>
      <c r="I7" s="735"/>
      <c r="J7" s="736"/>
      <c r="K7" s="736"/>
      <c r="L7" s="736"/>
      <c r="M7" s="736"/>
      <c r="N7" s="736"/>
      <c r="O7" s="736"/>
      <c r="P7" s="736"/>
      <c r="Q7" s="737"/>
      <c r="R7" s="755"/>
      <c r="S7" s="749"/>
      <c r="T7" s="750"/>
      <c r="U7" s="750"/>
      <c r="V7" s="750"/>
    </row>
    <row r="8" spans="1:22" s="72" customFormat="1" ht="88.5" customHeight="1">
      <c r="A8" s="748"/>
      <c r="B8" s="748"/>
      <c r="C8" s="748"/>
      <c r="D8" s="748"/>
      <c r="E8" s="748"/>
      <c r="F8" s="751"/>
      <c r="G8" s="754"/>
      <c r="H8" s="740"/>
      <c r="I8" s="175" t="s">
        <v>20</v>
      </c>
      <c r="J8" s="175" t="s">
        <v>162</v>
      </c>
      <c r="K8" s="285" t="s">
        <v>1208</v>
      </c>
      <c r="L8" s="175" t="s">
        <v>163</v>
      </c>
      <c r="M8" s="512" t="s">
        <v>158</v>
      </c>
      <c r="N8" s="175" t="s">
        <v>159</v>
      </c>
      <c r="O8" s="175" t="s">
        <v>160</v>
      </c>
      <c r="P8" s="175" t="s">
        <v>165</v>
      </c>
      <c r="Q8" s="175" t="s">
        <v>161</v>
      </c>
      <c r="R8" s="755"/>
      <c r="S8" s="749"/>
      <c r="T8" s="474" t="s">
        <v>149</v>
      </c>
      <c r="U8" s="475" t="s">
        <v>141</v>
      </c>
      <c r="V8" s="475" t="s">
        <v>142</v>
      </c>
    </row>
    <row r="9" spans="1:22" ht="18" customHeight="1">
      <c r="A9" s="773" t="s">
        <v>1115</v>
      </c>
      <c r="B9" s="773"/>
      <c r="C9" s="773"/>
      <c r="D9" s="773"/>
      <c r="E9" s="773"/>
      <c r="F9" s="773"/>
      <c r="G9" s="773"/>
      <c r="H9" s="773"/>
      <c r="I9" s="773"/>
      <c r="J9" s="773"/>
      <c r="K9" s="773"/>
      <c r="L9" s="773"/>
      <c r="M9" s="773"/>
      <c r="N9" s="773"/>
      <c r="O9" s="773"/>
      <c r="P9" s="773"/>
      <c r="Q9" s="773"/>
      <c r="R9" s="773"/>
      <c r="S9" s="773"/>
      <c r="T9" s="773"/>
      <c r="U9" s="773"/>
      <c r="V9" s="774"/>
    </row>
    <row r="10" spans="1:22" s="4" customFormat="1" ht="15" customHeight="1">
      <c r="A10" s="505" t="s">
        <v>173</v>
      </c>
      <c r="B10" s="741" t="s">
        <v>495</v>
      </c>
      <c r="C10" s="742"/>
      <c r="D10" s="742"/>
      <c r="E10" s="742"/>
      <c r="F10" s="742"/>
      <c r="G10" s="742"/>
      <c r="H10" s="742"/>
      <c r="I10" s="742"/>
      <c r="J10" s="742"/>
      <c r="K10" s="742"/>
      <c r="L10" s="742"/>
      <c r="M10" s="742"/>
      <c r="N10" s="742"/>
      <c r="O10" s="742"/>
      <c r="P10" s="742"/>
      <c r="Q10" s="742"/>
      <c r="R10" s="742"/>
      <c r="S10" s="742"/>
      <c r="T10" s="742"/>
      <c r="U10" s="742"/>
      <c r="V10" s="743"/>
    </row>
    <row r="11" spans="1:22" s="4" customFormat="1" ht="15" customHeight="1">
      <c r="A11" s="504" t="s">
        <v>173</v>
      </c>
      <c r="B11" s="158" t="s">
        <v>175</v>
      </c>
      <c r="C11" s="552" t="s">
        <v>176</v>
      </c>
      <c r="D11" s="553"/>
      <c r="E11" s="553"/>
      <c r="F11" s="553"/>
      <c r="G11" s="553"/>
      <c r="H11" s="553"/>
      <c r="I11" s="553"/>
      <c r="J11" s="553"/>
      <c r="K11" s="553"/>
      <c r="L11" s="553"/>
      <c r="M11" s="553"/>
      <c r="N11" s="553"/>
      <c r="O11" s="553"/>
      <c r="P11" s="553"/>
      <c r="Q11" s="553"/>
      <c r="R11" s="553"/>
      <c r="S11" s="553"/>
      <c r="T11" s="553"/>
      <c r="U11" s="553"/>
      <c r="V11" s="554"/>
    </row>
    <row r="12" spans="1:22" s="4" customFormat="1" ht="15" customHeight="1">
      <c r="A12" s="504" t="s">
        <v>173</v>
      </c>
      <c r="B12" s="195" t="s">
        <v>175</v>
      </c>
      <c r="C12" s="196" t="s">
        <v>175</v>
      </c>
      <c r="D12" s="555" t="s">
        <v>177</v>
      </c>
      <c r="E12" s="556"/>
      <c r="F12" s="556"/>
      <c r="G12" s="556"/>
      <c r="H12" s="556"/>
      <c r="I12" s="556"/>
      <c r="J12" s="556"/>
      <c r="K12" s="556"/>
      <c r="L12" s="556"/>
      <c r="M12" s="556"/>
      <c r="N12" s="556"/>
      <c r="O12" s="556"/>
      <c r="P12" s="556"/>
      <c r="Q12" s="556"/>
      <c r="R12" s="556"/>
      <c r="S12" s="556"/>
      <c r="T12" s="556"/>
      <c r="U12" s="556"/>
      <c r="V12" s="557"/>
    </row>
    <row r="13" spans="1:22" s="72" customFormat="1" ht="42" customHeight="1">
      <c r="A13" s="522" t="s">
        <v>173</v>
      </c>
      <c r="B13" s="525" t="s">
        <v>175</v>
      </c>
      <c r="C13" s="528" t="s">
        <v>175</v>
      </c>
      <c r="D13" s="531" t="s">
        <v>173</v>
      </c>
      <c r="E13" s="533" t="s">
        <v>178</v>
      </c>
      <c r="F13" s="747"/>
      <c r="G13" s="170"/>
      <c r="H13" s="205"/>
      <c r="I13" s="205"/>
      <c r="J13" s="205"/>
      <c r="K13" s="205"/>
      <c r="L13" s="205"/>
      <c r="M13" s="205"/>
      <c r="N13" s="205"/>
      <c r="O13" s="205"/>
      <c r="P13" s="205"/>
      <c r="Q13" s="205"/>
      <c r="R13" s="416"/>
      <c r="S13" s="416"/>
      <c r="T13" s="411"/>
      <c r="U13" s="206"/>
      <c r="V13" s="206"/>
    </row>
    <row r="14" spans="1:22" s="72" customFormat="1" ht="44.25" customHeight="1">
      <c r="A14" s="523"/>
      <c r="B14" s="526"/>
      <c r="C14" s="529"/>
      <c r="D14" s="744"/>
      <c r="E14" s="172" t="s">
        <v>16</v>
      </c>
      <c r="F14" s="207" t="s">
        <v>179</v>
      </c>
      <c r="G14" s="160" t="s">
        <v>159</v>
      </c>
      <c r="H14" s="208">
        <f>I14+J14+L14+M14+N14+O14+P14+Q14</f>
        <v>0.6</v>
      </c>
      <c r="I14" s="209"/>
      <c r="J14" s="209"/>
      <c r="K14" s="209"/>
      <c r="L14" s="209"/>
      <c r="M14" s="209"/>
      <c r="N14" s="209">
        <v>0.6</v>
      </c>
      <c r="O14" s="209"/>
      <c r="P14" s="209"/>
      <c r="Q14" s="209"/>
      <c r="R14" s="417" t="s">
        <v>180</v>
      </c>
      <c r="S14" s="211" t="s">
        <v>181</v>
      </c>
      <c r="T14" s="415" t="s">
        <v>182</v>
      </c>
      <c r="U14" s="160" t="s">
        <v>183</v>
      </c>
      <c r="V14" s="160">
        <v>5</v>
      </c>
    </row>
    <row r="15" spans="1:22" s="4" customFormat="1" ht="15" customHeight="1">
      <c r="A15" s="524"/>
      <c r="B15" s="527"/>
      <c r="C15" s="530"/>
      <c r="D15" s="535" t="s">
        <v>21</v>
      </c>
      <c r="E15" s="536"/>
      <c r="F15" s="536"/>
      <c r="G15" s="537"/>
      <c r="H15" s="210">
        <f>H14</f>
        <v>0.6</v>
      </c>
      <c r="I15" s="210">
        <f>I14</f>
        <v>0</v>
      </c>
      <c r="J15" s="210">
        <f t="shared" ref="J15:Q15" si="0">J14</f>
        <v>0</v>
      </c>
      <c r="K15" s="210"/>
      <c r="L15" s="210">
        <f t="shared" si="0"/>
        <v>0</v>
      </c>
      <c r="M15" s="210">
        <f t="shared" si="0"/>
        <v>0</v>
      </c>
      <c r="N15" s="210">
        <f t="shared" si="0"/>
        <v>0.6</v>
      </c>
      <c r="O15" s="210">
        <f t="shared" si="0"/>
        <v>0</v>
      </c>
      <c r="P15" s="210">
        <f t="shared" si="0"/>
        <v>0</v>
      </c>
      <c r="Q15" s="210">
        <f t="shared" si="0"/>
        <v>0</v>
      </c>
      <c r="R15" s="562"/>
      <c r="S15" s="746"/>
      <c r="T15" s="746"/>
      <c r="U15" s="746"/>
      <c r="V15" s="747"/>
    </row>
    <row r="16" spans="1:22" s="4" customFormat="1" ht="27" customHeight="1">
      <c r="A16" s="522" t="s">
        <v>173</v>
      </c>
      <c r="B16" s="525" t="s">
        <v>175</v>
      </c>
      <c r="C16" s="528" t="s">
        <v>175</v>
      </c>
      <c r="D16" s="531" t="s">
        <v>175</v>
      </c>
      <c r="E16" s="533" t="s">
        <v>184</v>
      </c>
      <c r="F16" s="534"/>
      <c r="G16" s="170"/>
      <c r="H16" s="205"/>
      <c r="I16" s="205"/>
      <c r="J16" s="205"/>
      <c r="K16" s="205"/>
      <c r="L16" s="205"/>
      <c r="M16" s="205"/>
      <c r="N16" s="205"/>
      <c r="O16" s="205"/>
      <c r="P16" s="205"/>
      <c r="Q16" s="205"/>
      <c r="R16" s="416"/>
      <c r="S16" s="416"/>
      <c r="T16" s="411"/>
      <c r="U16" s="206"/>
      <c r="V16" s="206"/>
    </row>
    <row r="17" spans="1:22" s="4" customFormat="1" ht="44.25" customHeight="1">
      <c r="A17" s="523"/>
      <c r="B17" s="526"/>
      <c r="C17" s="529"/>
      <c r="D17" s="744"/>
      <c r="E17" s="173" t="s">
        <v>16</v>
      </c>
      <c r="F17" s="207" t="s">
        <v>185</v>
      </c>
      <c r="G17" s="160" t="s">
        <v>159</v>
      </c>
      <c r="H17" s="208">
        <f>I17+J17+L17+M17+N17+O17+P17+Q17</f>
        <v>0.6</v>
      </c>
      <c r="I17" s="209"/>
      <c r="J17" s="209"/>
      <c r="K17" s="209"/>
      <c r="L17" s="209"/>
      <c r="M17" s="209"/>
      <c r="N17" s="209">
        <v>0.6</v>
      </c>
      <c r="O17" s="209"/>
      <c r="P17" s="209"/>
      <c r="Q17" s="209"/>
      <c r="R17" s="417" t="s">
        <v>180</v>
      </c>
      <c r="S17" s="211" t="s">
        <v>181</v>
      </c>
      <c r="T17" s="415" t="s">
        <v>182</v>
      </c>
      <c r="U17" s="212" t="s">
        <v>183</v>
      </c>
      <c r="V17" s="160">
        <v>4</v>
      </c>
    </row>
    <row r="18" spans="1:22" s="4" customFormat="1" ht="15" customHeight="1">
      <c r="A18" s="524"/>
      <c r="B18" s="527"/>
      <c r="C18" s="530"/>
      <c r="D18" s="535" t="s">
        <v>21</v>
      </c>
      <c r="E18" s="536"/>
      <c r="F18" s="536"/>
      <c r="G18" s="537"/>
      <c r="H18" s="210">
        <f>H17</f>
        <v>0.6</v>
      </c>
      <c r="I18" s="213">
        <f>I17</f>
        <v>0</v>
      </c>
      <c r="J18" s="213">
        <f t="shared" ref="J18:Q18" si="1">J17</f>
        <v>0</v>
      </c>
      <c r="K18" s="213"/>
      <c r="L18" s="213">
        <f t="shared" si="1"/>
        <v>0</v>
      </c>
      <c r="M18" s="213">
        <f t="shared" si="1"/>
        <v>0</v>
      </c>
      <c r="N18" s="213">
        <f t="shared" si="1"/>
        <v>0.6</v>
      </c>
      <c r="O18" s="213">
        <f t="shared" si="1"/>
        <v>0</v>
      </c>
      <c r="P18" s="213">
        <f t="shared" si="1"/>
        <v>0</v>
      </c>
      <c r="Q18" s="213">
        <f t="shared" si="1"/>
        <v>0</v>
      </c>
      <c r="R18" s="562"/>
      <c r="S18" s="746"/>
      <c r="T18" s="746"/>
      <c r="U18" s="746"/>
      <c r="V18" s="747"/>
    </row>
    <row r="19" spans="1:22" s="4" customFormat="1" ht="15" customHeight="1">
      <c r="A19" s="505" t="s">
        <v>173</v>
      </c>
      <c r="B19" s="195" t="s">
        <v>175</v>
      </c>
      <c r="C19" s="196" t="s">
        <v>175</v>
      </c>
      <c r="D19" s="513" t="s">
        <v>22</v>
      </c>
      <c r="E19" s="514"/>
      <c r="F19" s="514"/>
      <c r="G19" s="515"/>
      <c r="H19" s="214">
        <f>H15+H18</f>
        <v>1.2</v>
      </c>
      <c r="I19" s="214">
        <f t="shared" ref="I19:Q19" si="2">I15+I18</f>
        <v>0</v>
      </c>
      <c r="J19" s="214">
        <f t="shared" si="2"/>
        <v>0</v>
      </c>
      <c r="K19" s="214"/>
      <c r="L19" s="214">
        <f t="shared" si="2"/>
        <v>0</v>
      </c>
      <c r="M19" s="214">
        <f t="shared" si="2"/>
        <v>0</v>
      </c>
      <c r="N19" s="214">
        <f t="shared" si="2"/>
        <v>1.2</v>
      </c>
      <c r="O19" s="214">
        <f t="shared" si="2"/>
        <v>0</v>
      </c>
      <c r="P19" s="214">
        <f t="shared" si="2"/>
        <v>0</v>
      </c>
      <c r="Q19" s="214">
        <f t="shared" si="2"/>
        <v>0</v>
      </c>
      <c r="R19" s="516"/>
      <c r="S19" s="746"/>
      <c r="T19" s="746"/>
      <c r="U19" s="746"/>
      <c r="V19" s="747"/>
    </row>
    <row r="20" spans="1:22" s="4" customFormat="1" ht="15" customHeight="1">
      <c r="A20" s="505" t="s">
        <v>173</v>
      </c>
      <c r="B20" s="195" t="s">
        <v>175</v>
      </c>
      <c r="C20" s="196" t="s">
        <v>186</v>
      </c>
      <c r="D20" s="519" t="s">
        <v>187</v>
      </c>
      <c r="E20" s="520"/>
      <c r="F20" s="520"/>
      <c r="G20" s="520"/>
      <c r="H20" s="520"/>
      <c r="I20" s="520"/>
      <c r="J20" s="520"/>
      <c r="K20" s="520"/>
      <c r="L20" s="520"/>
      <c r="M20" s="520"/>
      <c r="N20" s="520"/>
      <c r="O20" s="520"/>
      <c r="P20" s="520"/>
      <c r="Q20" s="520"/>
      <c r="R20" s="520"/>
      <c r="S20" s="520"/>
      <c r="T20" s="520"/>
      <c r="U20" s="520"/>
      <c r="V20" s="521"/>
    </row>
    <row r="21" spans="1:22" s="4" customFormat="1" ht="53.25" customHeight="1">
      <c r="A21" s="569" t="s">
        <v>173</v>
      </c>
      <c r="B21" s="525" t="s">
        <v>175</v>
      </c>
      <c r="C21" s="528" t="s">
        <v>186</v>
      </c>
      <c r="D21" s="531" t="s">
        <v>173</v>
      </c>
      <c r="E21" s="533" t="s">
        <v>188</v>
      </c>
      <c r="F21" s="534"/>
      <c r="G21" s="170"/>
      <c r="H21" s="205"/>
      <c r="I21" s="205"/>
      <c r="J21" s="205"/>
      <c r="K21" s="205"/>
      <c r="L21" s="205"/>
      <c r="M21" s="205"/>
      <c r="N21" s="205"/>
      <c r="O21" s="205"/>
      <c r="P21" s="205"/>
      <c r="Q21" s="205"/>
      <c r="R21" s="416"/>
      <c r="S21" s="416"/>
      <c r="T21" s="411"/>
      <c r="U21" s="206"/>
      <c r="V21" s="206"/>
    </row>
    <row r="22" spans="1:22" s="4" customFormat="1" ht="30.75" customHeight="1">
      <c r="A22" s="569"/>
      <c r="B22" s="526"/>
      <c r="C22" s="529"/>
      <c r="D22" s="744"/>
      <c r="E22" s="172" t="s">
        <v>16</v>
      </c>
      <c r="F22" s="207" t="s">
        <v>189</v>
      </c>
      <c r="G22" s="160" t="s">
        <v>159</v>
      </c>
      <c r="H22" s="208">
        <f>I22+J22+L22+M22+N22+O22+P22+Q22</f>
        <v>1</v>
      </c>
      <c r="I22" s="209"/>
      <c r="J22" s="209"/>
      <c r="K22" s="209"/>
      <c r="L22" s="209"/>
      <c r="M22" s="209"/>
      <c r="N22" s="209">
        <v>1</v>
      </c>
      <c r="O22" s="209"/>
      <c r="P22" s="209"/>
      <c r="Q22" s="209"/>
      <c r="R22" s="417" t="s">
        <v>180</v>
      </c>
      <c r="S22" s="418" t="s">
        <v>190</v>
      </c>
      <c r="T22" s="415" t="s">
        <v>191</v>
      </c>
      <c r="U22" s="160" t="s">
        <v>183</v>
      </c>
      <c r="V22" s="160">
        <v>3</v>
      </c>
    </row>
    <row r="23" spans="1:22" s="4" customFormat="1" ht="24.75" customHeight="1">
      <c r="A23" s="569"/>
      <c r="B23" s="526"/>
      <c r="C23" s="529"/>
      <c r="D23" s="744"/>
      <c r="E23" s="172" t="s">
        <v>17</v>
      </c>
      <c r="F23" s="207" t="s">
        <v>192</v>
      </c>
      <c r="G23" s="160" t="s">
        <v>159</v>
      </c>
      <c r="H23" s="208">
        <f>I23+J23+L23+M23+N23+O23+P23+Q23</f>
        <v>3</v>
      </c>
      <c r="I23" s="209"/>
      <c r="J23" s="209"/>
      <c r="K23" s="209"/>
      <c r="L23" s="209"/>
      <c r="M23" s="209"/>
      <c r="N23" s="209">
        <v>3</v>
      </c>
      <c r="O23" s="209"/>
      <c r="P23" s="209"/>
      <c r="Q23" s="209"/>
      <c r="R23" s="417" t="s">
        <v>180</v>
      </c>
      <c r="S23" s="211" t="s">
        <v>193</v>
      </c>
      <c r="T23" s="415" t="s">
        <v>191</v>
      </c>
      <c r="U23" s="160" t="s">
        <v>183</v>
      </c>
      <c r="V23" s="160">
        <v>10</v>
      </c>
    </row>
    <row r="24" spans="1:22" s="4" customFormat="1" ht="26.25" customHeight="1">
      <c r="A24" s="569"/>
      <c r="B24" s="526"/>
      <c r="C24" s="529"/>
      <c r="D24" s="745"/>
      <c r="E24" s="172" t="s">
        <v>18</v>
      </c>
      <c r="F24" s="215" t="s">
        <v>194</v>
      </c>
      <c r="G24" s="160" t="s">
        <v>159</v>
      </c>
      <c r="H24" s="208">
        <f>I24+J24+L24+M24+N24+O24+P24+Q24</f>
        <v>1</v>
      </c>
      <c r="I24" s="216"/>
      <c r="J24" s="216"/>
      <c r="K24" s="216"/>
      <c r="L24" s="216"/>
      <c r="M24" s="216"/>
      <c r="N24" s="216">
        <v>1</v>
      </c>
      <c r="O24" s="216"/>
      <c r="P24" s="216"/>
      <c r="Q24" s="216"/>
      <c r="R24" s="417" t="s">
        <v>180</v>
      </c>
      <c r="S24" s="211" t="s">
        <v>193</v>
      </c>
      <c r="T24" s="415" t="s">
        <v>191</v>
      </c>
      <c r="U24" s="160" t="s">
        <v>183</v>
      </c>
      <c r="V24" s="160">
        <v>2</v>
      </c>
    </row>
    <row r="25" spans="1:22" s="4" customFormat="1" ht="15" customHeight="1">
      <c r="A25" s="569"/>
      <c r="B25" s="527"/>
      <c r="C25" s="530"/>
      <c r="D25" s="535" t="s">
        <v>21</v>
      </c>
      <c r="E25" s="536"/>
      <c r="F25" s="536"/>
      <c r="G25" s="537"/>
      <c r="H25" s="213">
        <f t="shared" ref="H25:Q25" si="3">H22+H23+H24</f>
        <v>5</v>
      </c>
      <c r="I25" s="213">
        <f t="shared" si="3"/>
        <v>0</v>
      </c>
      <c r="J25" s="213">
        <f t="shared" si="3"/>
        <v>0</v>
      </c>
      <c r="K25" s="213"/>
      <c r="L25" s="213">
        <f t="shared" si="3"/>
        <v>0</v>
      </c>
      <c r="M25" s="213">
        <f t="shared" si="3"/>
        <v>0</v>
      </c>
      <c r="N25" s="213">
        <f t="shared" si="3"/>
        <v>5</v>
      </c>
      <c r="O25" s="213">
        <f t="shared" si="3"/>
        <v>0</v>
      </c>
      <c r="P25" s="213">
        <f t="shared" si="3"/>
        <v>0</v>
      </c>
      <c r="Q25" s="213">
        <f t="shared" si="3"/>
        <v>0</v>
      </c>
      <c r="R25" s="538"/>
      <c r="S25" s="746"/>
      <c r="T25" s="746"/>
      <c r="U25" s="746"/>
      <c r="V25" s="747"/>
    </row>
    <row r="26" spans="1:22" s="4" customFormat="1" ht="15" customHeight="1">
      <c r="A26" s="505" t="s">
        <v>173</v>
      </c>
      <c r="B26" s="195" t="s">
        <v>175</v>
      </c>
      <c r="C26" s="196" t="s">
        <v>186</v>
      </c>
      <c r="D26" s="513" t="s">
        <v>22</v>
      </c>
      <c r="E26" s="514"/>
      <c r="F26" s="514"/>
      <c r="G26" s="515"/>
      <c r="H26" s="214">
        <f>H25</f>
        <v>5</v>
      </c>
      <c r="I26" s="214">
        <f t="shared" ref="I26:Q26" si="4">I25</f>
        <v>0</v>
      </c>
      <c r="J26" s="214">
        <f t="shared" si="4"/>
        <v>0</v>
      </c>
      <c r="K26" s="214"/>
      <c r="L26" s="214">
        <f t="shared" si="4"/>
        <v>0</v>
      </c>
      <c r="M26" s="214">
        <f t="shared" si="4"/>
        <v>0</v>
      </c>
      <c r="N26" s="214">
        <f t="shared" si="4"/>
        <v>5</v>
      </c>
      <c r="O26" s="214">
        <f t="shared" si="4"/>
        <v>0</v>
      </c>
      <c r="P26" s="214">
        <f t="shared" si="4"/>
        <v>0</v>
      </c>
      <c r="Q26" s="214">
        <f t="shared" si="4"/>
        <v>0</v>
      </c>
      <c r="R26" s="516"/>
      <c r="S26" s="746"/>
      <c r="T26" s="746"/>
      <c r="U26" s="746"/>
      <c r="V26" s="747"/>
    </row>
    <row r="27" spans="1:22" s="4" customFormat="1" ht="15" customHeight="1">
      <c r="A27" s="504" t="s">
        <v>173</v>
      </c>
      <c r="B27" s="195" t="s">
        <v>175</v>
      </c>
      <c r="C27" s="196" t="s">
        <v>195</v>
      </c>
      <c r="D27" s="555" t="s">
        <v>196</v>
      </c>
      <c r="E27" s="556"/>
      <c r="F27" s="556"/>
      <c r="G27" s="556"/>
      <c r="H27" s="556"/>
      <c r="I27" s="556"/>
      <c r="J27" s="556"/>
      <c r="K27" s="556"/>
      <c r="L27" s="556"/>
      <c r="M27" s="556"/>
      <c r="N27" s="556"/>
      <c r="O27" s="556"/>
      <c r="P27" s="556"/>
      <c r="Q27" s="556"/>
      <c r="R27" s="556"/>
      <c r="S27" s="556"/>
      <c r="T27" s="556"/>
      <c r="U27" s="556"/>
      <c r="V27" s="557"/>
    </row>
    <row r="28" spans="1:22" s="72" customFormat="1" ht="16.5" customHeight="1">
      <c r="A28" s="522" t="s">
        <v>173</v>
      </c>
      <c r="B28" s="525" t="s">
        <v>175</v>
      </c>
      <c r="C28" s="528" t="s">
        <v>195</v>
      </c>
      <c r="D28" s="531" t="s">
        <v>173</v>
      </c>
      <c r="E28" s="533" t="s">
        <v>197</v>
      </c>
      <c r="F28" s="534"/>
      <c r="G28" s="170"/>
      <c r="H28" s="205"/>
      <c r="I28" s="205"/>
      <c r="J28" s="205"/>
      <c r="K28" s="205"/>
      <c r="L28" s="205"/>
      <c r="M28" s="205"/>
      <c r="N28" s="205"/>
      <c r="O28" s="205"/>
      <c r="P28" s="205"/>
      <c r="Q28" s="205"/>
      <c r="R28" s="416"/>
      <c r="S28" s="416"/>
      <c r="T28" s="411"/>
      <c r="U28" s="206"/>
      <c r="V28" s="206"/>
    </row>
    <row r="29" spans="1:22" s="72" customFormat="1" ht="30" customHeight="1">
      <c r="A29" s="523"/>
      <c r="B29" s="526"/>
      <c r="C29" s="529"/>
      <c r="D29" s="744"/>
      <c r="E29" s="172" t="s">
        <v>16</v>
      </c>
      <c r="F29" s="207" t="s">
        <v>198</v>
      </c>
      <c r="G29" s="160" t="s">
        <v>161</v>
      </c>
      <c r="H29" s="208">
        <f>I29+J29+L29+M29+N29+O29+P29+Q29</f>
        <v>20</v>
      </c>
      <c r="I29" s="209"/>
      <c r="J29" s="209"/>
      <c r="K29" s="209"/>
      <c r="L29" s="209"/>
      <c r="M29" s="209"/>
      <c r="N29" s="209"/>
      <c r="O29" s="209"/>
      <c r="P29" s="209"/>
      <c r="Q29" s="209">
        <v>20</v>
      </c>
      <c r="R29" s="417" t="s">
        <v>180</v>
      </c>
      <c r="S29" s="418" t="s">
        <v>190</v>
      </c>
      <c r="T29" s="415" t="s">
        <v>199</v>
      </c>
      <c r="U29" s="160" t="s">
        <v>183</v>
      </c>
      <c r="V29" s="160">
        <v>503</v>
      </c>
    </row>
    <row r="30" spans="1:22" s="4" customFormat="1" ht="15" customHeight="1">
      <c r="A30" s="524"/>
      <c r="B30" s="527"/>
      <c r="C30" s="530"/>
      <c r="D30" s="535" t="s">
        <v>21</v>
      </c>
      <c r="E30" s="536"/>
      <c r="F30" s="536"/>
      <c r="G30" s="537"/>
      <c r="H30" s="210">
        <f>H29</f>
        <v>20</v>
      </c>
      <c r="I30" s="210">
        <f t="shared" ref="I30:Q30" si="5">I29</f>
        <v>0</v>
      </c>
      <c r="J30" s="210">
        <f t="shared" si="5"/>
        <v>0</v>
      </c>
      <c r="K30" s="210"/>
      <c r="L30" s="210">
        <f t="shared" si="5"/>
        <v>0</v>
      </c>
      <c r="M30" s="210">
        <f t="shared" si="5"/>
        <v>0</v>
      </c>
      <c r="N30" s="210">
        <f t="shared" si="5"/>
        <v>0</v>
      </c>
      <c r="O30" s="210">
        <f t="shared" si="5"/>
        <v>0</v>
      </c>
      <c r="P30" s="210">
        <f t="shared" si="5"/>
        <v>0</v>
      </c>
      <c r="Q30" s="210">
        <f t="shared" si="5"/>
        <v>20</v>
      </c>
      <c r="R30" s="562"/>
      <c r="S30" s="746"/>
      <c r="T30" s="746"/>
      <c r="U30" s="746"/>
      <c r="V30" s="747"/>
    </row>
    <row r="31" spans="1:22" s="4" customFormat="1" ht="15" customHeight="1">
      <c r="A31" s="522" t="s">
        <v>173</v>
      </c>
      <c r="B31" s="525" t="s">
        <v>175</v>
      </c>
      <c r="C31" s="528" t="s">
        <v>195</v>
      </c>
      <c r="D31" s="531" t="s">
        <v>175</v>
      </c>
      <c r="E31" s="533" t="s">
        <v>200</v>
      </c>
      <c r="F31" s="534"/>
      <c r="G31" s="170"/>
      <c r="H31" s="205"/>
      <c r="I31" s="205"/>
      <c r="J31" s="205"/>
      <c r="K31" s="205"/>
      <c r="L31" s="205"/>
      <c r="M31" s="205"/>
      <c r="N31" s="205"/>
      <c r="O31" s="205"/>
      <c r="P31" s="205"/>
      <c r="Q31" s="205"/>
      <c r="R31" s="416"/>
      <c r="S31" s="416"/>
      <c r="T31" s="408"/>
      <c r="U31" s="218"/>
      <c r="V31" s="206"/>
    </row>
    <row r="32" spans="1:22" s="4" customFormat="1" ht="30" customHeight="1">
      <c r="A32" s="523"/>
      <c r="B32" s="526"/>
      <c r="C32" s="529"/>
      <c r="D32" s="744"/>
      <c r="E32" s="219" t="s">
        <v>16</v>
      </c>
      <c r="F32" s="207" t="s">
        <v>201</v>
      </c>
      <c r="G32" s="160" t="s">
        <v>161</v>
      </c>
      <c r="H32" s="208">
        <f>I32+J32+L32+M32+N32+O32+P32+Q32</f>
        <v>43</v>
      </c>
      <c r="I32" s="209"/>
      <c r="J32" s="209"/>
      <c r="K32" s="209"/>
      <c r="L32" s="209"/>
      <c r="M32" s="209"/>
      <c r="N32" s="209"/>
      <c r="O32" s="209"/>
      <c r="P32" s="209"/>
      <c r="Q32" s="209">
        <v>43</v>
      </c>
      <c r="R32" s="417" t="s">
        <v>202</v>
      </c>
      <c r="S32" s="418" t="s">
        <v>190</v>
      </c>
      <c r="T32" s="409" t="s">
        <v>203</v>
      </c>
      <c r="U32" s="212" t="s">
        <v>183</v>
      </c>
      <c r="V32" s="160">
        <v>1</v>
      </c>
    </row>
    <row r="33" spans="1:22" s="4" customFormat="1" ht="15" customHeight="1">
      <c r="A33" s="524"/>
      <c r="B33" s="527"/>
      <c r="C33" s="530"/>
      <c r="D33" s="535" t="s">
        <v>21</v>
      </c>
      <c r="E33" s="536"/>
      <c r="F33" s="536"/>
      <c r="G33" s="537"/>
      <c r="H33" s="210">
        <f>H32</f>
        <v>43</v>
      </c>
      <c r="I33" s="210">
        <f t="shared" ref="I33:Q33" si="6">I32</f>
        <v>0</v>
      </c>
      <c r="J33" s="210">
        <f t="shared" si="6"/>
        <v>0</v>
      </c>
      <c r="K33" s="210"/>
      <c r="L33" s="210">
        <f t="shared" si="6"/>
        <v>0</v>
      </c>
      <c r="M33" s="210">
        <f t="shared" si="6"/>
        <v>0</v>
      </c>
      <c r="N33" s="210">
        <f t="shared" si="6"/>
        <v>0</v>
      </c>
      <c r="O33" s="210">
        <f t="shared" si="6"/>
        <v>0</v>
      </c>
      <c r="P33" s="210">
        <f t="shared" si="6"/>
        <v>0</v>
      </c>
      <c r="Q33" s="210">
        <f t="shared" si="6"/>
        <v>43</v>
      </c>
      <c r="R33" s="562"/>
      <c r="S33" s="746"/>
      <c r="T33" s="746"/>
      <c r="U33" s="746"/>
      <c r="V33" s="747"/>
    </row>
    <row r="34" spans="1:22" s="4" customFormat="1" ht="15" customHeight="1">
      <c r="A34" s="371" t="s">
        <v>173</v>
      </c>
      <c r="B34" s="195" t="s">
        <v>175</v>
      </c>
      <c r="C34" s="196" t="s">
        <v>195</v>
      </c>
      <c r="D34" s="513" t="s">
        <v>22</v>
      </c>
      <c r="E34" s="514"/>
      <c r="F34" s="514"/>
      <c r="G34" s="515"/>
      <c r="H34" s="214">
        <f t="shared" ref="H34:Q34" si="7">H30+H33</f>
        <v>63</v>
      </c>
      <c r="I34" s="214">
        <f t="shared" si="7"/>
        <v>0</v>
      </c>
      <c r="J34" s="214">
        <f t="shared" si="7"/>
        <v>0</v>
      </c>
      <c r="K34" s="214"/>
      <c r="L34" s="214">
        <f t="shared" si="7"/>
        <v>0</v>
      </c>
      <c r="M34" s="214">
        <f t="shared" si="7"/>
        <v>0</v>
      </c>
      <c r="N34" s="214">
        <f t="shared" si="7"/>
        <v>0</v>
      </c>
      <c r="O34" s="214">
        <f t="shared" si="7"/>
        <v>0</v>
      </c>
      <c r="P34" s="214">
        <f t="shared" si="7"/>
        <v>0</v>
      </c>
      <c r="Q34" s="214">
        <f t="shared" si="7"/>
        <v>63</v>
      </c>
      <c r="R34" s="516"/>
      <c r="S34" s="746"/>
      <c r="T34" s="746"/>
      <c r="U34" s="746"/>
      <c r="V34" s="747"/>
    </row>
    <row r="35" spans="1:22" s="4" customFormat="1" ht="15" customHeight="1">
      <c r="A35" s="371" t="s">
        <v>173</v>
      </c>
      <c r="B35" s="195" t="s">
        <v>175</v>
      </c>
      <c r="C35" s="196" t="s">
        <v>204</v>
      </c>
      <c r="D35" s="519" t="s">
        <v>205</v>
      </c>
      <c r="E35" s="520"/>
      <c r="F35" s="520"/>
      <c r="G35" s="520"/>
      <c r="H35" s="520"/>
      <c r="I35" s="520"/>
      <c r="J35" s="520"/>
      <c r="K35" s="520"/>
      <c r="L35" s="520"/>
      <c r="M35" s="520"/>
      <c r="N35" s="520"/>
      <c r="O35" s="520"/>
      <c r="P35" s="520"/>
      <c r="Q35" s="520"/>
      <c r="R35" s="520"/>
      <c r="S35" s="520"/>
      <c r="T35" s="520"/>
      <c r="U35" s="520"/>
      <c r="V35" s="521"/>
    </row>
    <row r="36" spans="1:22" s="4" customFormat="1" ht="26.25" customHeight="1">
      <c r="A36" s="569" t="s">
        <v>173</v>
      </c>
      <c r="B36" s="525" t="s">
        <v>175</v>
      </c>
      <c r="C36" s="528" t="s">
        <v>204</v>
      </c>
      <c r="D36" s="531" t="s">
        <v>173</v>
      </c>
      <c r="E36" s="533" t="s">
        <v>206</v>
      </c>
      <c r="F36" s="534"/>
      <c r="G36" s="170"/>
      <c r="H36" s="205"/>
      <c r="I36" s="205"/>
      <c r="J36" s="205"/>
      <c r="K36" s="205"/>
      <c r="L36" s="205"/>
      <c r="M36" s="205"/>
      <c r="N36" s="205"/>
      <c r="O36" s="205"/>
      <c r="P36" s="205"/>
      <c r="Q36" s="205"/>
      <c r="R36" s="416"/>
      <c r="S36" s="416"/>
      <c r="T36" s="411"/>
      <c r="U36" s="206"/>
      <c r="V36" s="206"/>
    </row>
    <row r="37" spans="1:22" s="4" customFormat="1" ht="27.75" customHeight="1">
      <c r="A37" s="569"/>
      <c r="B37" s="526"/>
      <c r="C37" s="529"/>
      <c r="D37" s="744"/>
      <c r="E37" s="172" t="s">
        <v>16</v>
      </c>
      <c r="F37" s="207" t="s">
        <v>207</v>
      </c>
      <c r="G37" s="160" t="s">
        <v>163</v>
      </c>
      <c r="H37" s="208">
        <f>I37+J37+L37+M37+N37+O37+P37+Q37</f>
        <v>6309</v>
      </c>
      <c r="I37" s="209"/>
      <c r="J37" s="209"/>
      <c r="K37" s="209"/>
      <c r="L37" s="209">
        <v>6309</v>
      </c>
      <c r="M37" s="209"/>
      <c r="N37" s="209"/>
      <c r="O37" s="209"/>
      <c r="P37" s="209"/>
      <c r="Q37" s="209"/>
      <c r="R37" s="417" t="s">
        <v>208</v>
      </c>
      <c r="S37" s="418" t="s">
        <v>209</v>
      </c>
      <c r="T37" s="409" t="s">
        <v>210</v>
      </c>
      <c r="U37" s="160" t="s">
        <v>183</v>
      </c>
      <c r="V37" s="220">
        <v>21</v>
      </c>
    </row>
    <row r="38" spans="1:22" s="4" customFormat="1" ht="15" customHeight="1">
      <c r="A38" s="569"/>
      <c r="B38" s="527"/>
      <c r="C38" s="530"/>
      <c r="D38" s="535" t="s">
        <v>21</v>
      </c>
      <c r="E38" s="536"/>
      <c r="F38" s="536"/>
      <c r="G38" s="537"/>
      <c r="H38" s="213">
        <f>H37</f>
        <v>6309</v>
      </c>
      <c r="I38" s="213">
        <f t="shared" ref="I38:Q38" si="8">I37</f>
        <v>0</v>
      </c>
      <c r="J38" s="213">
        <f t="shared" si="8"/>
        <v>0</v>
      </c>
      <c r="K38" s="213"/>
      <c r="L38" s="213">
        <f t="shared" si="8"/>
        <v>6309</v>
      </c>
      <c r="M38" s="213">
        <f t="shared" si="8"/>
        <v>0</v>
      </c>
      <c r="N38" s="213">
        <f t="shared" si="8"/>
        <v>0</v>
      </c>
      <c r="O38" s="213">
        <f t="shared" si="8"/>
        <v>0</v>
      </c>
      <c r="P38" s="213">
        <f t="shared" si="8"/>
        <v>0</v>
      </c>
      <c r="Q38" s="213">
        <f t="shared" si="8"/>
        <v>0</v>
      </c>
      <c r="R38" s="538"/>
      <c r="S38" s="746"/>
      <c r="T38" s="746"/>
      <c r="U38" s="746"/>
      <c r="V38" s="747"/>
    </row>
    <row r="39" spans="1:22" s="4" customFormat="1" ht="15" customHeight="1">
      <c r="A39" s="569" t="s">
        <v>173</v>
      </c>
      <c r="B39" s="525" t="s">
        <v>175</v>
      </c>
      <c r="C39" s="528" t="s">
        <v>204</v>
      </c>
      <c r="D39" s="531" t="s">
        <v>175</v>
      </c>
      <c r="E39" s="533" t="s">
        <v>211</v>
      </c>
      <c r="F39" s="534"/>
      <c r="G39" s="170"/>
      <c r="H39" s="205"/>
      <c r="I39" s="205"/>
      <c r="J39" s="205"/>
      <c r="K39" s="205"/>
      <c r="L39" s="205"/>
      <c r="M39" s="205"/>
      <c r="N39" s="205"/>
      <c r="O39" s="205"/>
      <c r="P39" s="205"/>
      <c r="Q39" s="205"/>
      <c r="R39" s="416"/>
      <c r="S39" s="416"/>
      <c r="T39" s="411"/>
      <c r="U39" s="206"/>
      <c r="V39" s="206"/>
    </row>
    <row r="40" spans="1:22" s="4" customFormat="1" ht="29.25" customHeight="1">
      <c r="A40" s="569"/>
      <c r="B40" s="526"/>
      <c r="C40" s="529"/>
      <c r="D40" s="744"/>
      <c r="E40" s="173" t="s">
        <v>16</v>
      </c>
      <c r="F40" s="221" t="s">
        <v>212</v>
      </c>
      <c r="G40" s="160" t="s">
        <v>20</v>
      </c>
      <c r="H40" s="208">
        <f>I40+J40+L40+M40+N40+O40+P40+Q40</f>
        <v>4840.5709999999999</v>
      </c>
      <c r="I40" s="209">
        <v>4840.5709999999999</v>
      </c>
      <c r="J40" s="209"/>
      <c r="K40" s="209"/>
      <c r="L40" s="209"/>
      <c r="M40" s="209"/>
      <c r="N40" s="209"/>
      <c r="O40" s="209"/>
      <c r="P40" s="209"/>
      <c r="Q40" s="209"/>
      <c r="R40" s="417" t="s">
        <v>208</v>
      </c>
      <c r="S40" s="418" t="s">
        <v>209</v>
      </c>
      <c r="T40" s="415" t="s">
        <v>213</v>
      </c>
      <c r="U40" s="212" t="s">
        <v>183</v>
      </c>
      <c r="V40" s="160">
        <v>21</v>
      </c>
    </row>
    <row r="41" spans="1:22" s="4" customFormat="1" ht="15" customHeight="1">
      <c r="A41" s="569"/>
      <c r="B41" s="527"/>
      <c r="C41" s="530"/>
      <c r="D41" s="535" t="s">
        <v>21</v>
      </c>
      <c r="E41" s="536"/>
      <c r="F41" s="536"/>
      <c r="G41" s="537"/>
      <c r="H41" s="210">
        <f>H40</f>
        <v>4840.5709999999999</v>
      </c>
      <c r="I41" s="210">
        <f t="shared" ref="I41:Q41" si="9">I40</f>
        <v>4840.5709999999999</v>
      </c>
      <c r="J41" s="210">
        <f t="shared" si="9"/>
        <v>0</v>
      </c>
      <c r="K41" s="210"/>
      <c r="L41" s="210">
        <f t="shared" si="9"/>
        <v>0</v>
      </c>
      <c r="M41" s="210">
        <f t="shared" si="9"/>
        <v>0</v>
      </c>
      <c r="N41" s="210">
        <f t="shared" si="9"/>
        <v>0</v>
      </c>
      <c r="O41" s="210">
        <f t="shared" si="9"/>
        <v>0</v>
      </c>
      <c r="P41" s="210">
        <f t="shared" si="9"/>
        <v>0</v>
      </c>
      <c r="Q41" s="210">
        <f t="shared" si="9"/>
        <v>0</v>
      </c>
      <c r="R41" s="562"/>
      <c r="S41" s="746"/>
      <c r="T41" s="746"/>
      <c r="U41" s="746"/>
      <c r="V41" s="747"/>
    </row>
    <row r="42" spans="1:22" s="4" customFormat="1" ht="15" customHeight="1">
      <c r="A42" s="569" t="s">
        <v>173</v>
      </c>
      <c r="B42" s="525" t="s">
        <v>175</v>
      </c>
      <c r="C42" s="528" t="s">
        <v>204</v>
      </c>
      <c r="D42" s="531" t="s">
        <v>186</v>
      </c>
      <c r="E42" s="533" t="s">
        <v>214</v>
      </c>
      <c r="F42" s="534"/>
      <c r="G42" s="170"/>
      <c r="H42" s="205"/>
      <c r="I42" s="205"/>
      <c r="J42" s="205"/>
      <c r="K42" s="205"/>
      <c r="L42" s="205"/>
      <c r="M42" s="205"/>
      <c r="N42" s="205"/>
      <c r="O42" s="205"/>
      <c r="P42" s="205"/>
      <c r="Q42" s="205"/>
      <c r="R42" s="416"/>
      <c r="S42" s="416"/>
      <c r="T42" s="411"/>
      <c r="U42" s="206"/>
      <c r="V42" s="206"/>
    </row>
    <row r="43" spans="1:22" s="4" customFormat="1" ht="30" customHeight="1">
      <c r="A43" s="569"/>
      <c r="B43" s="526"/>
      <c r="C43" s="529"/>
      <c r="D43" s="744"/>
      <c r="E43" s="172" t="s">
        <v>16</v>
      </c>
      <c r="F43" s="207" t="s">
        <v>215</v>
      </c>
      <c r="G43" s="160" t="s">
        <v>163</v>
      </c>
      <c r="H43" s="208">
        <f>I43+J43+L43+M43+N43+O43+P43+Q43</f>
        <v>432.9</v>
      </c>
      <c r="I43" s="209"/>
      <c r="J43" s="209"/>
      <c r="K43" s="209"/>
      <c r="L43" s="209">
        <v>432.9</v>
      </c>
      <c r="M43" s="209"/>
      <c r="N43" s="209"/>
      <c r="O43" s="209"/>
      <c r="P43" s="209"/>
      <c r="Q43" s="209"/>
      <c r="R43" s="417" t="s">
        <v>208</v>
      </c>
      <c r="S43" s="418" t="s">
        <v>216</v>
      </c>
      <c r="T43" s="409" t="s">
        <v>217</v>
      </c>
      <c r="U43" s="222" t="s">
        <v>218</v>
      </c>
      <c r="V43" s="160">
        <v>1418</v>
      </c>
    </row>
    <row r="44" spans="1:22" s="4" customFormat="1" ht="15" customHeight="1">
      <c r="A44" s="569"/>
      <c r="B44" s="527"/>
      <c r="C44" s="530"/>
      <c r="D44" s="535" t="s">
        <v>21</v>
      </c>
      <c r="E44" s="536"/>
      <c r="F44" s="536"/>
      <c r="G44" s="537"/>
      <c r="H44" s="213">
        <f>H43</f>
        <v>432.9</v>
      </c>
      <c r="I44" s="213">
        <f t="shared" ref="I44:Q44" si="10">I43</f>
        <v>0</v>
      </c>
      <c r="J44" s="213">
        <f t="shared" si="10"/>
        <v>0</v>
      </c>
      <c r="K44" s="213"/>
      <c r="L44" s="213">
        <f t="shared" si="10"/>
        <v>432.9</v>
      </c>
      <c r="M44" s="213">
        <f t="shared" si="10"/>
        <v>0</v>
      </c>
      <c r="N44" s="213">
        <f t="shared" si="10"/>
        <v>0</v>
      </c>
      <c r="O44" s="213">
        <f t="shared" si="10"/>
        <v>0</v>
      </c>
      <c r="P44" s="213">
        <f t="shared" si="10"/>
        <v>0</v>
      </c>
      <c r="Q44" s="213">
        <f t="shared" si="10"/>
        <v>0</v>
      </c>
      <c r="R44" s="538"/>
      <c r="S44" s="746"/>
      <c r="T44" s="746"/>
      <c r="U44" s="746"/>
      <c r="V44" s="747"/>
    </row>
    <row r="45" spans="1:22" s="4" customFormat="1" ht="15" customHeight="1">
      <c r="A45" s="569" t="s">
        <v>173</v>
      </c>
      <c r="B45" s="525" t="s">
        <v>175</v>
      </c>
      <c r="C45" s="528" t="s">
        <v>204</v>
      </c>
      <c r="D45" s="531" t="s">
        <v>195</v>
      </c>
      <c r="E45" s="533" t="s">
        <v>219</v>
      </c>
      <c r="F45" s="534"/>
      <c r="G45" s="170"/>
      <c r="H45" s="205"/>
      <c r="I45" s="205"/>
      <c r="J45" s="205"/>
      <c r="K45" s="205"/>
      <c r="L45" s="205"/>
      <c r="M45" s="205"/>
      <c r="N45" s="205"/>
      <c r="O45" s="205"/>
      <c r="P45" s="205"/>
      <c r="Q45" s="205"/>
      <c r="R45" s="416"/>
      <c r="S45" s="416"/>
      <c r="T45" s="411"/>
      <c r="U45" s="206"/>
      <c r="V45" s="206"/>
    </row>
    <row r="46" spans="1:22" s="4" customFormat="1" ht="26.25" customHeight="1">
      <c r="A46" s="569"/>
      <c r="B46" s="526"/>
      <c r="C46" s="529"/>
      <c r="D46" s="744"/>
      <c r="E46" s="173" t="s">
        <v>16</v>
      </c>
      <c r="F46" s="221" t="s">
        <v>220</v>
      </c>
      <c r="G46" s="160" t="s">
        <v>20</v>
      </c>
      <c r="H46" s="208">
        <f>I46+J46+L46+M46+N46+O46+P46+Q46</f>
        <v>269.86799999999999</v>
      </c>
      <c r="I46" s="209">
        <v>269.86799999999999</v>
      </c>
      <c r="J46" s="209"/>
      <c r="K46" s="209"/>
      <c r="L46" s="209"/>
      <c r="M46" s="209"/>
      <c r="N46" s="209"/>
      <c r="O46" s="209"/>
      <c r="P46" s="209"/>
      <c r="Q46" s="209"/>
      <c r="R46" s="417" t="s">
        <v>208</v>
      </c>
      <c r="S46" s="211" t="s">
        <v>221</v>
      </c>
      <c r="T46" s="419" t="s">
        <v>222</v>
      </c>
      <c r="U46" s="223" t="s">
        <v>183</v>
      </c>
      <c r="V46" s="160">
        <v>671</v>
      </c>
    </row>
    <row r="47" spans="1:22" s="4" customFormat="1" ht="15" customHeight="1">
      <c r="A47" s="569"/>
      <c r="B47" s="527"/>
      <c r="C47" s="530"/>
      <c r="D47" s="535" t="s">
        <v>21</v>
      </c>
      <c r="E47" s="536"/>
      <c r="F47" s="536"/>
      <c r="G47" s="537"/>
      <c r="H47" s="210">
        <f>H46</f>
        <v>269.86799999999999</v>
      </c>
      <c r="I47" s="210">
        <f t="shared" ref="I47:Q47" si="11">I46</f>
        <v>269.86799999999999</v>
      </c>
      <c r="J47" s="210">
        <f t="shared" si="11"/>
        <v>0</v>
      </c>
      <c r="K47" s="210"/>
      <c r="L47" s="210">
        <f t="shared" si="11"/>
        <v>0</v>
      </c>
      <c r="M47" s="210">
        <f t="shared" si="11"/>
        <v>0</v>
      </c>
      <c r="N47" s="210">
        <f t="shared" si="11"/>
        <v>0</v>
      </c>
      <c r="O47" s="210">
        <f t="shared" si="11"/>
        <v>0</v>
      </c>
      <c r="P47" s="210">
        <f t="shared" si="11"/>
        <v>0</v>
      </c>
      <c r="Q47" s="210">
        <f t="shared" si="11"/>
        <v>0</v>
      </c>
      <c r="R47" s="562"/>
      <c r="S47" s="746"/>
      <c r="T47" s="746"/>
      <c r="U47" s="746"/>
      <c r="V47" s="747"/>
    </row>
    <row r="48" spans="1:22" s="4" customFormat="1" ht="15" customHeight="1">
      <c r="A48" s="569" t="s">
        <v>173</v>
      </c>
      <c r="B48" s="525" t="s">
        <v>175</v>
      </c>
      <c r="C48" s="528" t="s">
        <v>204</v>
      </c>
      <c r="D48" s="531" t="s">
        <v>204</v>
      </c>
      <c r="E48" s="533" t="s">
        <v>223</v>
      </c>
      <c r="F48" s="534"/>
      <c r="G48" s="170"/>
      <c r="H48" s="205"/>
      <c r="I48" s="205"/>
      <c r="J48" s="205"/>
      <c r="K48" s="205"/>
      <c r="L48" s="205"/>
      <c r="M48" s="205"/>
      <c r="N48" s="205"/>
      <c r="O48" s="205"/>
      <c r="P48" s="205"/>
      <c r="Q48" s="205"/>
      <c r="R48" s="416"/>
      <c r="S48" s="416"/>
      <c r="T48" s="411"/>
      <c r="U48" s="206"/>
      <c r="V48" s="206"/>
    </row>
    <row r="49" spans="1:22" s="4" customFormat="1" ht="50.25" customHeight="1">
      <c r="A49" s="569"/>
      <c r="B49" s="526"/>
      <c r="C49" s="529"/>
      <c r="D49" s="744"/>
      <c r="E49" s="172" t="s">
        <v>16</v>
      </c>
      <c r="F49" s="224" t="s">
        <v>224</v>
      </c>
      <c r="G49" s="160" t="s">
        <v>20</v>
      </c>
      <c r="H49" s="208">
        <f>I49+J49+L49+M49+N49+O49+P49+Q49</f>
        <v>124.45</v>
      </c>
      <c r="I49" s="209">
        <v>124.45</v>
      </c>
      <c r="J49" s="209"/>
      <c r="K49" s="209"/>
      <c r="L49" s="209"/>
      <c r="M49" s="209"/>
      <c r="N49" s="209"/>
      <c r="O49" s="209"/>
      <c r="P49" s="209"/>
      <c r="Q49" s="209"/>
      <c r="R49" s="417" t="s">
        <v>208</v>
      </c>
      <c r="S49" s="418" t="s">
        <v>216</v>
      </c>
      <c r="T49" s="419" t="s">
        <v>225</v>
      </c>
      <c r="U49" s="222" t="s">
        <v>218</v>
      </c>
      <c r="V49" s="160">
        <v>947</v>
      </c>
    </row>
    <row r="50" spans="1:22" s="4" customFormat="1" ht="15" customHeight="1">
      <c r="A50" s="569"/>
      <c r="B50" s="527"/>
      <c r="C50" s="530"/>
      <c r="D50" s="535" t="s">
        <v>21</v>
      </c>
      <c r="E50" s="536"/>
      <c r="F50" s="536"/>
      <c r="G50" s="537"/>
      <c r="H50" s="213">
        <f>H49</f>
        <v>124.45</v>
      </c>
      <c r="I50" s="213">
        <f t="shared" ref="I50:Q50" si="12">I49</f>
        <v>124.45</v>
      </c>
      <c r="J50" s="213">
        <f t="shared" si="12"/>
        <v>0</v>
      </c>
      <c r="K50" s="213"/>
      <c r="L50" s="213">
        <f t="shared" si="12"/>
        <v>0</v>
      </c>
      <c r="M50" s="213">
        <f t="shared" si="12"/>
        <v>0</v>
      </c>
      <c r="N50" s="213">
        <f t="shared" si="12"/>
        <v>0</v>
      </c>
      <c r="O50" s="213">
        <f t="shared" si="12"/>
        <v>0</v>
      </c>
      <c r="P50" s="213">
        <f t="shared" si="12"/>
        <v>0</v>
      </c>
      <c r="Q50" s="213">
        <f t="shared" si="12"/>
        <v>0</v>
      </c>
      <c r="R50" s="538"/>
      <c r="S50" s="746"/>
      <c r="T50" s="746"/>
      <c r="U50" s="746"/>
      <c r="V50" s="747"/>
    </row>
    <row r="51" spans="1:22" s="4" customFormat="1" ht="29.25" customHeight="1">
      <c r="A51" s="569" t="s">
        <v>173</v>
      </c>
      <c r="B51" s="525" t="s">
        <v>175</v>
      </c>
      <c r="C51" s="528" t="s">
        <v>204</v>
      </c>
      <c r="D51" s="531" t="s">
        <v>226</v>
      </c>
      <c r="E51" s="533" t="s">
        <v>227</v>
      </c>
      <c r="F51" s="534"/>
      <c r="G51" s="170"/>
      <c r="H51" s="205"/>
      <c r="I51" s="205"/>
      <c r="J51" s="205"/>
      <c r="K51" s="205"/>
      <c r="L51" s="205"/>
      <c r="M51" s="205"/>
      <c r="N51" s="205"/>
      <c r="O51" s="205"/>
      <c r="P51" s="205"/>
      <c r="Q51" s="205"/>
      <c r="R51" s="416"/>
      <c r="S51" s="416"/>
      <c r="T51" s="411"/>
      <c r="U51" s="206"/>
      <c r="V51" s="206"/>
    </row>
    <row r="52" spans="1:22" s="4" customFormat="1" ht="42.75" customHeight="1">
      <c r="A52" s="569"/>
      <c r="B52" s="526"/>
      <c r="C52" s="529"/>
      <c r="D52" s="744"/>
      <c r="E52" s="219" t="s">
        <v>16</v>
      </c>
      <c r="F52" s="221" t="s">
        <v>228</v>
      </c>
      <c r="G52" s="160" t="s">
        <v>20</v>
      </c>
      <c r="H52" s="208">
        <f>I52+J52+L52+M52+N52+O52+P52+Q52</f>
        <v>2.5</v>
      </c>
      <c r="I52" s="209">
        <v>2.5</v>
      </c>
      <c r="J52" s="209"/>
      <c r="K52" s="209"/>
      <c r="L52" s="209"/>
      <c r="M52" s="209"/>
      <c r="N52" s="209"/>
      <c r="O52" s="209"/>
      <c r="P52" s="209"/>
      <c r="Q52" s="209"/>
      <c r="R52" s="417" t="s">
        <v>208</v>
      </c>
      <c r="S52" s="211" t="s">
        <v>229</v>
      </c>
      <c r="T52" s="415" t="s">
        <v>230</v>
      </c>
      <c r="U52" s="212" t="s">
        <v>183</v>
      </c>
      <c r="V52" s="160">
        <v>32</v>
      </c>
    </row>
    <row r="53" spans="1:22" s="4" customFormat="1" ht="15" customHeight="1">
      <c r="A53" s="569"/>
      <c r="B53" s="527"/>
      <c r="C53" s="530"/>
      <c r="D53" s="535" t="s">
        <v>21</v>
      </c>
      <c r="E53" s="536"/>
      <c r="F53" s="536"/>
      <c r="G53" s="537"/>
      <c r="H53" s="210">
        <f>H52</f>
        <v>2.5</v>
      </c>
      <c r="I53" s="210">
        <f t="shared" ref="I53:Q53" si="13">I52</f>
        <v>2.5</v>
      </c>
      <c r="J53" s="210">
        <f t="shared" si="13"/>
        <v>0</v>
      </c>
      <c r="K53" s="210"/>
      <c r="L53" s="210">
        <f t="shared" si="13"/>
        <v>0</v>
      </c>
      <c r="M53" s="210">
        <f t="shared" si="13"/>
        <v>0</v>
      </c>
      <c r="N53" s="210">
        <f t="shared" si="13"/>
        <v>0</v>
      </c>
      <c r="O53" s="210">
        <f t="shared" si="13"/>
        <v>0</v>
      </c>
      <c r="P53" s="210">
        <f t="shared" si="13"/>
        <v>0</v>
      </c>
      <c r="Q53" s="210">
        <f t="shared" si="13"/>
        <v>0</v>
      </c>
      <c r="R53" s="562"/>
      <c r="S53" s="746"/>
      <c r="T53" s="746"/>
      <c r="U53" s="746"/>
      <c r="V53" s="747"/>
    </row>
    <row r="54" spans="1:22" s="4" customFormat="1" ht="55.5" customHeight="1">
      <c r="A54" s="569" t="s">
        <v>173</v>
      </c>
      <c r="B54" s="525" t="s">
        <v>175</v>
      </c>
      <c r="C54" s="528" t="s">
        <v>204</v>
      </c>
      <c r="D54" s="531" t="s">
        <v>231</v>
      </c>
      <c r="E54" s="533" t="s">
        <v>232</v>
      </c>
      <c r="F54" s="534"/>
      <c r="G54" s="170"/>
      <c r="H54" s="205"/>
      <c r="I54" s="205"/>
      <c r="J54" s="205"/>
      <c r="K54" s="205"/>
      <c r="L54" s="205"/>
      <c r="M54" s="205"/>
      <c r="N54" s="205"/>
      <c r="O54" s="205"/>
      <c r="P54" s="205"/>
      <c r="Q54" s="205"/>
      <c r="R54" s="416"/>
      <c r="S54" s="416"/>
      <c r="T54" s="411"/>
      <c r="U54" s="206"/>
      <c r="V54" s="206"/>
    </row>
    <row r="55" spans="1:22" s="4" customFormat="1" ht="27.75" customHeight="1">
      <c r="A55" s="569"/>
      <c r="B55" s="526"/>
      <c r="C55" s="529"/>
      <c r="D55" s="744"/>
      <c r="E55" s="172" t="s">
        <v>16</v>
      </c>
      <c r="F55" s="207" t="s">
        <v>233</v>
      </c>
      <c r="G55" s="160" t="s">
        <v>20</v>
      </c>
      <c r="H55" s="208">
        <f>I55+J55+L55+M55+N55+O55+P55+Q55</f>
        <v>4</v>
      </c>
      <c r="I55" s="209">
        <v>4</v>
      </c>
      <c r="J55" s="209"/>
      <c r="K55" s="209"/>
      <c r="L55" s="209"/>
      <c r="M55" s="209"/>
      <c r="N55" s="209"/>
      <c r="O55" s="209"/>
      <c r="P55" s="209"/>
      <c r="Q55" s="209"/>
      <c r="R55" s="420" t="s">
        <v>208</v>
      </c>
      <c r="S55" s="418" t="s">
        <v>190</v>
      </c>
      <c r="T55" s="419" t="s">
        <v>234</v>
      </c>
      <c r="U55" s="160" t="s">
        <v>183</v>
      </c>
      <c r="V55" s="160">
        <v>55</v>
      </c>
    </row>
    <row r="56" spans="1:22" s="4" customFormat="1" ht="26.25" customHeight="1">
      <c r="A56" s="569"/>
      <c r="B56" s="526"/>
      <c r="C56" s="529"/>
      <c r="D56" s="744"/>
      <c r="E56" s="172" t="s">
        <v>17</v>
      </c>
      <c r="F56" s="207" t="s">
        <v>235</v>
      </c>
      <c r="G56" s="160" t="s">
        <v>20</v>
      </c>
      <c r="H56" s="208">
        <f>I56+J56+L56+M56+N56+O56+P56+Q56</f>
        <v>4</v>
      </c>
      <c r="I56" s="209">
        <v>4</v>
      </c>
      <c r="J56" s="209"/>
      <c r="K56" s="209"/>
      <c r="L56" s="209"/>
      <c r="M56" s="209"/>
      <c r="N56" s="209"/>
      <c r="O56" s="209"/>
      <c r="P56" s="209"/>
      <c r="Q56" s="209"/>
      <c r="R56" s="420" t="s">
        <v>236</v>
      </c>
      <c r="S56" s="418" t="s">
        <v>190</v>
      </c>
      <c r="T56" s="409" t="s">
        <v>237</v>
      </c>
      <c r="U56" s="160" t="s">
        <v>183</v>
      </c>
      <c r="V56" s="160">
        <v>30</v>
      </c>
    </row>
    <row r="57" spans="1:22" s="4" customFormat="1" ht="27.75" customHeight="1">
      <c r="A57" s="569"/>
      <c r="B57" s="526"/>
      <c r="C57" s="529"/>
      <c r="D57" s="745"/>
      <c r="E57" s="172" t="s">
        <v>18</v>
      </c>
      <c r="F57" s="221" t="s">
        <v>238</v>
      </c>
      <c r="G57" s="160" t="s">
        <v>20</v>
      </c>
      <c r="H57" s="208">
        <f>I57+J57+L57+M57+N57+O57+P57+Q57</f>
        <v>10</v>
      </c>
      <c r="I57" s="216">
        <v>10</v>
      </c>
      <c r="J57" s="216"/>
      <c r="K57" s="216"/>
      <c r="L57" s="216"/>
      <c r="M57" s="216"/>
      <c r="N57" s="216"/>
      <c r="O57" s="216"/>
      <c r="P57" s="216"/>
      <c r="Q57" s="216"/>
      <c r="R57" s="420" t="s">
        <v>239</v>
      </c>
      <c r="S57" s="418" t="s">
        <v>190</v>
      </c>
      <c r="T57" s="409" t="s">
        <v>240</v>
      </c>
      <c r="U57" s="160" t="s">
        <v>183</v>
      </c>
      <c r="V57" s="160">
        <v>15</v>
      </c>
    </row>
    <row r="58" spans="1:22" s="4" customFormat="1" ht="18" customHeight="1">
      <c r="A58" s="569"/>
      <c r="B58" s="526"/>
      <c r="C58" s="529"/>
      <c r="D58" s="225"/>
      <c r="E58" s="173" t="s">
        <v>19</v>
      </c>
      <c r="F58" s="207" t="s">
        <v>241</v>
      </c>
      <c r="G58" s="160" t="s">
        <v>20</v>
      </c>
      <c r="H58" s="226">
        <f>I58+J58+L58+M58+N58+O58+P58+Q58</f>
        <v>1</v>
      </c>
      <c r="I58" s="216">
        <v>1</v>
      </c>
      <c r="J58" s="216"/>
      <c r="K58" s="216"/>
      <c r="L58" s="216"/>
      <c r="M58" s="216"/>
      <c r="N58" s="216"/>
      <c r="O58" s="216"/>
      <c r="P58" s="216"/>
      <c r="Q58" s="216"/>
      <c r="R58" s="420" t="s">
        <v>208</v>
      </c>
      <c r="S58" s="418" t="s">
        <v>190</v>
      </c>
      <c r="T58" s="409" t="s">
        <v>242</v>
      </c>
      <c r="U58" s="160" t="s">
        <v>183</v>
      </c>
      <c r="V58" s="160">
        <v>3</v>
      </c>
    </row>
    <row r="59" spans="1:22" s="4" customFormat="1" ht="15" customHeight="1">
      <c r="A59" s="569"/>
      <c r="B59" s="527"/>
      <c r="C59" s="530"/>
      <c r="D59" s="535" t="s">
        <v>21</v>
      </c>
      <c r="E59" s="536"/>
      <c r="F59" s="536"/>
      <c r="G59" s="537"/>
      <c r="H59" s="213">
        <f>H55+H56+H57+H58</f>
        <v>19</v>
      </c>
      <c r="I59" s="213">
        <f t="shared" ref="I59:Q59" si="14">I55+I56+I57+I58</f>
        <v>19</v>
      </c>
      <c r="J59" s="213">
        <f t="shared" si="14"/>
        <v>0</v>
      </c>
      <c r="K59" s="213"/>
      <c r="L59" s="213">
        <f t="shared" si="14"/>
        <v>0</v>
      </c>
      <c r="M59" s="213">
        <f t="shared" si="14"/>
        <v>0</v>
      </c>
      <c r="N59" s="213">
        <f t="shared" si="14"/>
        <v>0</v>
      </c>
      <c r="O59" s="213">
        <f t="shared" si="14"/>
        <v>0</v>
      </c>
      <c r="P59" s="213">
        <f t="shared" si="14"/>
        <v>0</v>
      </c>
      <c r="Q59" s="213">
        <f t="shared" si="14"/>
        <v>0</v>
      </c>
      <c r="R59" s="538"/>
      <c r="S59" s="746"/>
      <c r="T59" s="746"/>
      <c r="U59" s="746"/>
      <c r="V59" s="747"/>
    </row>
    <row r="60" spans="1:22" s="4" customFormat="1" ht="26.25" customHeight="1">
      <c r="A60" s="569" t="s">
        <v>173</v>
      </c>
      <c r="B60" s="525" t="s">
        <v>175</v>
      </c>
      <c r="C60" s="528" t="s">
        <v>204</v>
      </c>
      <c r="D60" s="531" t="s">
        <v>243</v>
      </c>
      <c r="E60" s="533" t="s">
        <v>244</v>
      </c>
      <c r="F60" s="534"/>
      <c r="G60" s="170"/>
      <c r="H60" s="205"/>
      <c r="I60" s="205"/>
      <c r="J60" s="205"/>
      <c r="K60" s="205"/>
      <c r="L60" s="205"/>
      <c r="M60" s="205"/>
      <c r="N60" s="205"/>
      <c r="O60" s="205"/>
      <c r="P60" s="205"/>
      <c r="Q60" s="205"/>
      <c r="R60" s="416"/>
      <c r="S60" s="416"/>
      <c r="T60" s="411"/>
      <c r="U60" s="206"/>
      <c r="V60" s="206"/>
    </row>
    <row r="61" spans="1:22" s="4" customFormat="1" ht="29.25" customHeight="1">
      <c r="A61" s="569"/>
      <c r="B61" s="526"/>
      <c r="C61" s="529"/>
      <c r="D61" s="744"/>
      <c r="E61" s="172" t="s">
        <v>16</v>
      </c>
      <c r="F61" s="207" t="s">
        <v>245</v>
      </c>
      <c r="G61" s="160" t="s">
        <v>161</v>
      </c>
      <c r="H61" s="208">
        <f>I61+J61+L61+M61+N61+O61+P61+Q61</f>
        <v>8</v>
      </c>
      <c r="I61" s="209"/>
      <c r="J61" s="209"/>
      <c r="K61" s="209"/>
      <c r="L61" s="209"/>
      <c r="M61" s="209"/>
      <c r="N61" s="209"/>
      <c r="O61" s="209"/>
      <c r="P61" s="209"/>
      <c r="Q61" s="209">
        <v>8</v>
      </c>
      <c r="R61" s="417" t="s">
        <v>208</v>
      </c>
      <c r="S61" s="418" t="s">
        <v>190</v>
      </c>
      <c r="T61" s="415" t="s">
        <v>246</v>
      </c>
      <c r="U61" s="160" t="s">
        <v>183</v>
      </c>
      <c r="V61" s="160">
        <v>2000</v>
      </c>
    </row>
    <row r="62" spans="1:22" s="4" customFormat="1" ht="26.25" customHeight="1">
      <c r="A62" s="569"/>
      <c r="B62" s="526"/>
      <c r="C62" s="529"/>
      <c r="D62" s="744"/>
      <c r="E62" s="227" t="s">
        <v>17</v>
      </c>
      <c r="F62" s="207" t="s">
        <v>247</v>
      </c>
      <c r="G62" s="160" t="s">
        <v>20</v>
      </c>
      <c r="H62" s="208">
        <f>I62+J62+L62+M62+N62+O62+P62+Q62</f>
        <v>1</v>
      </c>
      <c r="I62" s="209">
        <v>1</v>
      </c>
      <c r="J62" s="209"/>
      <c r="K62" s="209"/>
      <c r="L62" s="209"/>
      <c r="M62" s="209"/>
      <c r="N62" s="209"/>
      <c r="O62" s="209"/>
      <c r="P62" s="209"/>
      <c r="Q62" s="209"/>
      <c r="R62" s="417" t="s">
        <v>208</v>
      </c>
      <c r="S62" s="418" t="s">
        <v>190</v>
      </c>
      <c r="T62" s="409" t="s">
        <v>248</v>
      </c>
      <c r="U62" s="160" t="s">
        <v>183</v>
      </c>
      <c r="V62" s="160">
        <v>1050</v>
      </c>
    </row>
    <row r="63" spans="1:22" s="4" customFormat="1" ht="15" customHeight="1">
      <c r="A63" s="569"/>
      <c r="B63" s="527"/>
      <c r="C63" s="530"/>
      <c r="D63" s="535" t="s">
        <v>21</v>
      </c>
      <c r="E63" s="536"/>
      <c r="F63" s="536"/>
      <c r="G63" s="537"/>
      <c r="H63" s="213">
        <f>H61+H62</f>
        <v>9</v>
      </c>
      <c r="I63" s="213">
        <f t="shared" ref="I63:Q63" si="15">I61+I62</f>
        <v>1</v>
      </c>
      <c r="J63" s="213">
        <f t="shared" si="15"/>
        <v>0</v>
      </c>
      <c r="K63" s="213"/>
      <c r="L63" s="213">
        <f t="shared" si="15"/>
        <v>0</v>
      </c>
      <c r="M63" s="213">
        <f t="shared" si="15"/>
        <v>0</v>
      </c>
      <c r="N63" s="213">
        <f t="shared" si="15"/>
        <v>0</v>
      </c>
      <c r="O63" s="213">
        <f t="shared" si="15"/>
        <v>0</v>
      </c>
      <c r="P63" s="213">
        <f t="shared" si="15"/>
        <v>0</v>
      </c>
      <c r="Q63" s="213">
        <f t="shared" si="15"/>
        <v>8</v>
      </c>
      <c r="R63" s="538"/>
      <c r="S63" s="746"/>
      <c r="T63" s="746"/>
      <c r="U63" s="746"/>
      <c r="V63" s="747"/>
    </row>
    <row r="64" spans="1:22" s="4" customFormat="1" ht="15" customHeight="1">
      <c r="A64" s="569" t="s">
        <v>173</v>
      </c>
      <c r="B64" s="525" t="s">
        <v>175</v>
      </c>
      <c r="C64" s="528" t="s">
        <v>204</v>
      </c>
      <c r="D64" s="531" t="s">
        <v>249</v>
      </c>
      <c r="E64" s="533" t="s">
        <v>250</v>
      </c>
      <c r="F64" s="534"/>
      <c r="G64" s="170"/>
      <c r="H64" s="205"/>
      <c r="I64" s="205"/>
      <c r="J64" s="205"/>
      <c r="K64" s="205"/>
      <c r="L64" s="205"/>
      <c r="M64" s="205"/>
      <c r="N64" s="205"/>
      <c r="O64" s="205"/>
      <c r="P64" s="205"/>
      <c r="Q64" s="205"/>
      <c r="R64" s="416"/>
      <c r="S64" s="416"/>
      <c r="T64" s="411"/>
      <c r="U64" s="206"/>
      <c r="V64" s="206"/>
    </row>
    <row r="65" spans="1:22" s="4" customFormat="1" ht="27" customHeight="1">
      <c r="A65" s="569"/>
      <c r="B65" s="526"/>
      <c r="C65" s="529"/>
      <c r="D65" s="744"/>
      <c r="E65" s="173" t="s">
        <v>16</v>
      </c>
      <c r="F65" s="221" t="s">
        <v>251</v>
      </c>
      <c r="G65" s="160" t="s">
        <v>20</v>
      </c>
      <c r="H65" s="208">
        <f>I65+J65+L65+M65+N65+O65+P65+Q65</f>
        <v>479.52499999999998</v>
      </c>
      <c r="I65" s="209">
        <v>479.52499999999998</v>
      </c>
      <c r="J65" s="209"/>
      <c r="K65" s="209"/>
      <c r="L65" s="209"/>
      <c r="M65" s="209"/>
      <c r="N65" s="209"/>
      <c r="O65" s="209"/>
      <c r="P65" s="209"/>
      <c r="Q65" s="209"/>
      <c r="R65" s="417" t="s">
        <v>208</v>
      </c>
      <c r="S65" s="418" t="s">
        <v>216</v>
      </c>
      <c r="T65" s="415" t="s">
        <v>252</v>
      </c>
      <c r="U65" s="212" t="s">
        <v>183</v>
      </c>
      <c r="V65" s="160">
        <v>53</v>
      </c>
    </row>
    <row r="66" spans="1:22" s="4" customFormat="1" ht="15" customHeight="1">
      <c r="A66" s="569"/>
      <c r="B66" s="527"/>
      <c r="C66" s="530"/>
      <c r="D66" s="535" t="s">
        <v>21</v>
      </c>
      <c r="E66" s="536"/>
      <c r="F66" s="536"/>
      <c r="G66" s="537"/>
      <c r="H66" s="210">
        <f>H65</f>
        <v>479.52499999999998</v>
      </c>
      <c r="I66" s="228">
        <f>I65</f>
        <v>479.52499999999998</v>
      </c>
      <c r="J66" s="228">
        <f t="shared" ref="J66:Q66" si="16">J65</f>
        <v>0</v>
      </c>
      <c r="K66" s="228"/>
      <c r="L66" s="228">
        <f t="shared" si="16"/>
        <v>0</v>
      </c>
      <c r="M66" s="228">
        <f t="shared" si="16"/>
        <v>0</v>
      </c>
      <c r="N66" s="228">
        <f t="shared" si="16"/>
        <v>0</v>
      </c>
      <c r="O66" s="228">
        <f t="shared" si="16"/>
        <v>0</v>
      </c>
      <c r="P66" s="228">
        <f t="shared" si="16"/>
        <v>0</v>
      </c>
      <c r="Q66" s="228">
        <f t="shared" si="16"/>
        <v>0</v>
      </c>
      <c r="R66" s="562"/>
      <c r="S66" s="746"/>
      <c r="T66" s="746"/>
      <c r="U66" s="746"/>
      <c r="V66" s="747"/>
    </row>
    <row r="67" spans="1:22" s="4" customFormat="1" ht="15" customHeight="1">
      <c r="A67" s="371" t="s">
        <v>173</v>
      </c>
      <c r="B67" s="195" t="s">
        <v>175</v>
      </c>
      <c r="C67" s="196" t="s">
        <v>204</v>
      </c>
      <c r="D67" s="513" t="s">
        <v>22</v>
      </c>
      <c r="E67" s="514"/>
      <c r="F67" s="514"/>
      <c r="G67" s="515"/>
      <c r="H67" s="214">
        <f>H38+H41+H44+H47+H50+H53+H59+H63+H66</f>
        <v>12486.814</v>
      </c>
      <c r="I67" s="214">
        <f t="shared" ref="I67:Q67" si="17">I38+I41+I44+I47+I50+I53+I59+I63+I66</f>
        <v>5736.9139999999998</v>
      </c>
      <c r="J67" s="214">
        <f t="shared" si="17"/>
        <v>0</v>
      </c>
      <c r="K67" s="214"/>
      <c r="L67" s="214">
        <f t="shared" si="17"/>
        <v>6741.9</v>
      </c>
      <c r="M67" s="214">
        <f t="shared" si="17"/>
        <v>0</v>
      </c>
      <c r="N67" s="214">
        <f t="shared" si="17"/>
        <v>0</v>
      </c>
      <c r="O67" s="214">
        <f t="shared" si="17"/>
        <v>0</v>
      </c>
      <c r="P67" s="214">
        <f t="shared" si="17"/>
        <v>0</v>
      </c>
      <c r="Q67" s="214">
        <f t="shared" si="17"/>
        <v>8</v>
      </c>
      <c r="R67" s="516"/>
      <c r="S67" s="746"/>
      <c r="T67" s="746"/>
      <c r="U67" s="746"/>
      <c r="V67" s="747"/>
    </row>
    <row r="68" spans="1:22" s="72" customFormat="1" ht="15" customHeight="1">
      <c r="A68" s="371" t="s">
        <v>173</v>
      </c>
      <c r="B68" s="195" t="s">
        <v>175</v>
      </c>
      <c r="C68" s="541" t="s">
        <v>24</v>
      </c>
      <c r="D68" s="542"/>
      <c r="E68" s="542"/>
      <c r="F68" s="542"/>
      <c r="G68" s="543"/>
      <c r="H68" s="229">
        <f t="shared" ref="H68:Q68" si="18">H19+H26+H34+H67</f>
        <v>12556.014000000001</v>
      </c>
      <c r="I68" s="229">
        <f t="shared" si="18"/>
        <v>5736.9139999999998</v>
      </c>
      <c r="J68" s="229">
        <f t="shared" si="18"/>
        <v>0</v>
      </c>
      <c r="K68" s="229"/>
      <c r="L68" s="229">
        <f t="shared" si="18"/>
        <v>6741.9</v>
      </c>
      <c r="M68" s="229">
        <f t="shared" si="18"/>
        <v>0</v>
      </c>
      <c r="N68" s="229">
        <f t="shared" si="18"/>
        <v>6.2</v>
      </c>
      <c r="O68" s="229">
        <f t="shared" si="18"/>
        <v>0</v>
      </c>
      <c r="P68" s="229">
        <f t="shared" si="18"/>
        <v>0</v>
      </c>
      <c r="Q68" s="229">
        <f t="shared" si="18"/>
        <v>71</v>
      </c>
      <c r="R68" s="421"/>
      <c r="S68" s="544"/>
      <c r="T68" s="746"/>
      <c r="U68" s="746"/>
      <c r="V68" s="747"/>
    </row>
    <row r="69" spans="1:22" s="4" customFormat="1" ht="15" customHeight="1">
      <c r="A69" s="470" t="s">
        <v>173</v>
      </c>
      <c r="B69" s="158" t="s">
        <v>186</v>
      </c>
      <c r="C69" s="552" t="s">
        <v>253</v>
      </c>
      <c r="D69" s="553"/>
      <c r="E69" s="553"/>
      <c r="F69" s="553"/>
      <c r="G69" s="553"/>
      <c r="H69" s="553"/>
      <c r="I69" s="553"/>
      <c r="J69" s="553"/>
      <c r="K69" s="553"/>
      <c r="L69" s="553"/>
      <c r="M69" s="553"/>
      <c r="N69" s="553"/>
      <c r="O69" s="553"/>
      <c r="P69" s="553"/>
      <c r="Q69" s="553"/>
      <c r="R69" s="553"/>
      <c r="S69" s="553"/>
      <c r="T69" s="553"/>
      <c r="U69" s="553"/>
      <c r="V69" s="554"/>
    </row>
    <row r="70" spans="1:22" s="4" customFormat="1" ht="15" customHeight="1">
      <c r="A70" s="470" t="s">
        <v>173</v>
      </c>
      <c r="B70" s="195" t="s">
        <v>186</v>
      </c>
      <c r="C70" s="196" t="s">
        <v>173</v>
      </c>
      <c r="D70" s="555" t="s">
        <v>254</v>
      </c>
      <c r="E70" s="556"/>
      <c r="F70" s="556"/>
      <c r="G70" s="556"/>
      <c r="H70" s="556"/>
      <c r="I70" s="556"/>
      <c r="J70" s="556"/>
      <c r="K70" s="556"/>
      <c r="L70" s="556"/>
      <c r="M70" s="556"/>
      <c r="N70" s="556"/>
      <c r="O70" s="556"/>
      <c r="P70" s="556"/>
      <c r="Q70" s="556"/>
      <c r="R70" s="556"/>
      <c r="S70" s="556"/>
      <c r="T70" s="556"/>
      <c r="U70" s="556"/>
      <c r="V70" s="557"/>
    </row>
    <row r="71" spans="1:22" s="72" customFormat="1" ht="25.5" customHeight="1">
      <c r="A71" s="522" t="s">
        <v>173</v>
      </c>
      <c r="B71" s="525" t="s">
        <v>186</v>
      </c>
      <c r="C71" s="528" t="s">
        <v>173</v>
      </c>
      <c r="D71" s="531" t="s">
        <v>173</v>
      </c>
      <c r="E71" s="533" t="s">
        <v>255</v>
      </c>
      <c r="F71" s="534"/>
      <c r="G71" s="170"/>
      <c r="H71" s="205"/>
      <c r="I71" s="205"/>
      <c r="J71" s="205"/>
      <c r="K71" s="205"/>
      <c r="L71" s="205"/>
      <c r="M71" s="205"/>
      <c r="N71" s="205"/>
      <c r="O71" s="205"/>
      <c r="P71" s="205"/>
      <c r="Q71" s="205"/>
      <c r="R71" s="416"/>
      <c r="S71" s="416"/>
      <c r="T71" s="411"/>
      <c r="U71" s="206"/>
      <c r="V71" s="206"/>
    </row>
    <row r="72" spans="1:22" s="72" customFormat="1" ht="27" customHeight="1">
      <c r="A72" s="523"/>
      <c r="B72" s="526"/>
      <c r="C72" s="529"/>
      <c r="D72" s="744"/>
      <c r="E72" s="172" t="s">
        <v>16</v>
      </c>
      <c r="F72" s="207" t="s">
        <v>256</v>
      </c>
      <c r="G72" s="160" t="s">
        <v>524</v>
      </c>
      <c r="H72" s="208">
        <f>I72+J72+L72+M72+N72+O72+P72+Q72</f>
        <v>55</v>
      </c>
      <c r="I72" s="209">
        <v>15</v>
      </c>
      <c r="J72" s="209"/>
      <c r="K72" s="209"/>
      <c r="L72" s="209"/>
      <c r="M72" s="209"/>
      <c r="N72" s="209"/>
      <c r="O72" s="209"/>
      <c r="P72" s="209"/>
      <c r="Q72" s="209">
        <v>40</v>
      </c>
      <c r="R72" s="417" t="s">
        <v>208</v>
      </c>
      <c r="S72" s="211" t="s">
        <v>257</v>
      </c>
      <c r="T72" s="415" t="s">
        <v>258</v>
      </c>
      <c r="U72" s="160" t="s">
        <v>183</v>
      </c>
      <c r="V72" s="160">
        <v>27</v>
      </c>
    </row>
    <row r="73" spans="1:22" s="4" customFormat="1" ht="15" customHeight="1">
      <c r="A73" s="524"/>
      <c r="B73" s="527"/>
      <c r="C73" s="530"/>
      <c r="D73" s="535" t="s">
        <v>21</v>
      </c>
      <c r="E73" s="536"/>
      <c r="F73" s="536"/>
      <c r="G73" s="537"/>
      <c r="H73" s="210">
        <f>H72</f>
        <v>55</v>
      </c>
      <c r="I73" s="210">
        <f t="shared" ref="I73:Q73" si="19">I72</f>
        <v>15</v>
      </c>
      <c r="J73" s="210">
        <f t="shared" si="19"/>
        <v>0</v>
      </c>
      <c r="K73" s="210"/>
      <c r="L73" s="210">
        <f t="shared" si="19"/>
        <v>0</v>
      </c>
      <c r="M73" s="210">
        <f t="shared" si="19"/>
        <v>0</v>
      </c>
      <c r="N73" s="210">
        <f t="shared" si="19"/>
        <v>0</v>
      </c>
      <c r="O73" s="210">
        <f t="shared" si="19"/>
        <v>0</v>
      </c>
      <c r="P73" s="210">
        <f t="shared" si="19"/>
        <v>0</v>
      </c>
      <c r="Q73" s="210">
        <f t="shared" si="19"/>
        <v>40</v>
      </c>
      <c r="R73" s="562"/>
      <c r="S73" s="746"/>
      <c r="T73" s="746"/>
      <c r="U73" s="746"/>
      <c r="V73" s="747"/>
    </row>
    <row r="74" spans="1:22" s="4" customFormat="1" ht="15" customHeight="1">
      <c r="A74" s="522" t="s">
        <v>173</v>
      </c>
      <c r="B74" s="525" t="s">
        <v>186</v>
      </c>
      <c r="C74" s="528" t="s">
        <v>173</v>
      </c>
      <c r="D74" s="531" t="s">
        <v>175</v>
      </c>
      <c r="E74" s="533" t="s">
        <v>259</v>
      </c>
      <c r="F74" s="534"/>
      <c r="G74" s="170"/>
      <c r="H74" s="205"/>
      <c r="I74" s="205"/>
      <c r="J74" s="205"/>
      <c r="K74" s="205"/>
      <c r="L74" s="205"/>
      <c r="M74" s="205"/>
      <c r="N74" s="205"/>
      <c r="O74" s="205"/>
      <c r="P74" s="205"/>
      <c r="Q74" s="205"/>
      <c r="R74" s="416"/>
      <c r="S74" s="416"/>
      <c r="T74" s="411"/>
      <c r="U74" s="206"/>
      <c r="V74" s="206"/>
    </row>
    <row r="75" spans="1:22" s="4" customFormat="1" ht="27" customHeight="1">
      <c r="A75" s="523"/>
      <c r="B75" s="526"/>
      <c r="C75" s="529"/>
      <c r="D75" s="744"/>
      <c r="E75" s="219" t="s">
        <v>16</v>
      </c>
      <c r="F75" s="207" t="s">
        <v>260</v>
      </c>
      <c r="G75" s="160" t="s">
        <v>20</v>
      </c>
      <c r="H75" s="208">
        <f>I75+J75+L75+M75+N75+O75+P75+Q75</f>
        <v>43</v>
      </c>
      <c r="I75" s="209">
        <v>43</v>
      </c>
      <c r="J75" s="209"/>
      <c r="K75" s="209"/>
      <c r="L75" s="209"/>
      <c r="M75" s="209"/>
      <c r="N75" s="209"/>
      <c r="O75" s="209"/>
      <c r="P75" s="209"/>
      <c r="Q75" s="209"/>
      <c r="R75" s="417" t="s">
        <v>208</v>
      </c>
      <c r="S75" s="211" t="s">
        <v>257</v>
      </c>
      <c r="T75" s="415" t="s">
        <v>261</v>
      </c>
      <c r="U75" s="212" t="s">
        <v>183</v>
      </c>
      <c r="V75" s="160">
        <v>22</v>
      </c>
    </row>
    <row r="76" spans="1:22" s="4" customFormat="1" ht="15" customHeight="1">
      <c r="A76" s="524"/>
      <c r="B76" s="527"/>
      <c r="C76" s="530"/>
      <c r="D76" s="535" t="s">
        <v>21</v>
      </c>
      <c r="E76" s="536"/>
      <c r="F76" s="536"/>
      <c r="G76" s="537"/>
      <c r="H76" s="210">
        <f>H75</f>
        <v>43</v>
      </c>
      <c r="I76" s="210">
        <f t="shared" ref="I76:Q76" si="20">I75</f>
        <v>43</v>
      </c>
      <c r="J76" s="210">
        <f t="shared" si="20"/>
        <v>0</v>
      </c>
      <c r="K76" s="210"/>
      <c r="L76" s="210">
        <f t="shared" si="20"/>
        <v>0</v>
      </c>
      <c r="M76" s="210">
        <f t="shared" si="20"/>
        <v>0</v>
      </c>
      <c r="N76" s="210">
        <f t="shared" si="20"/>
        <v>0</v>
      </c>
      <c r="O76" s="210">
        <f t="shared" si="20"/>
        <v>0</v>
      </c>
      <c r="P76" s="210">
        <f t="shared" si="20"/>
        <v>0</v>
      </c>
      <c r="Q76" s="210">
        <f t="shared" si="20"/>
        <v>0</v>
      </c>
      <c r="R76" s="562"/>
      <c r="S76" s="746"/>
      <c r="T76" s="746"/>
      <c r="U76" s="746"/>
      <c r="V76" s="747"/>
    </row>
    <row r="77" spans="1:22" s="4" customFormat="1" ht="13.5" customHeight="1">
      <c r="A77" s="522" t="s">
        <v>173</v>
      </c>
      <c r="B77" s="525" t="s">
        <v>186</v>
      </c>
      <c r="C77" s="528" t="s">
        <v>173</v>
      </c>
      <c r="D77" s="531" t="s">
        <v>186</v>
      </c>
      <c r="E77" s="533" t="s">
        <v>262</v>
      </c>
      <c r="F77" s="534"/>
      <c r="G77" s="170"/>
      <c r="H77" s="205"/>
      <c r="I77" s="205"/>
      <c r="J77" s="205"/>
      <c r="K77" s="205"/>
      <c r="L77" s="205"/>
      <c r="M77" s="205"/>
      <c r="N77" s="205"/>
      <c r="O77" s="205"/>
      <c r="P77" s="205"/>
      <c r="Q77" s="205"/>
      <c r="R77" s="416"/>
      <c r="S77" s="416"/>
      <c r="T77" s="411"/>
      <c r="U77" s="206"/>
      <c r="V77" s="206"/>
    </row>
    <row r="78" spans="1:22" s="4" customFormat="1" ht="27" customHeight="1">
      <c r="A78" s="523"/>
      <c r="B78" s="526"/>
      <c r="C78" s="529"/>
      <c r="D78" s="744"/>
      <c r="E78" s="172" t="s">
        <v>16</v>
      </c>
      <c r="F78" s="207" t="s">
        <v>263</v>
      </c>
      <c r="G78" s="160" t="s">
        <v>20</v>
      </c>
      <c r="H78" s="208">
        <f>I78+J78+L78+M78+N78+O78+P78+Q78</f>
        <v>8.4</v>
      </c>
      <c r="I78" s="209">
        <v>8.4</v>
      </c>
      <c r="J78" s="209"/>
      <c r="K78" s="209"/>
      <c r="L78" s="209"/>
      <c r="M78" s="209"/>
      <c r="N78" s="209"/>
      <c r="O78" s="209"/>
      <c r="P78" s="209"/>
      <c r="Q78" s="209"/>
      <c r="R78" s="417" t="s">
        <v>208</v>
      </c>
      <c r="S78" s="211" t="s">
        <v>257</v>
      </c>
      <c r="T78" s="415" t="s">
        <v>264</v>
      </c>
      <c r="U78" s="160" t="s">
        <v>183</v>
      </c>
      <c r="V78" s="160">
        <v>40</v>
      </c>
    </row>
    <row r="79" spans="1:22" s="4" customFormat="1" ht="32.25" customHeight="1">
      <c r="A79" s="523"/>
      <c r="B79" s="526"/>
      <c r="C79" s="529"/>
      <c r="D79" s="744"/>
      <c r="E79" s="227" t="s">
        <v>17</v>
      </c>
      <c r="F79" s="207" t="s">
        <v>265</v>
      </c>
      <c r="G79" s="160" t="s">
        <v>20</v>
      </c>
      <c r="H79" s="208">
        <f>I79+J79+L79+M79+N79+O79+P79+Q79</f>
        <v>6.6</v>
      </c>
      <c r="I79" s="209">
        <v>6.6</v>
      </c>
      <c r="J79" s="209"/>
      <c r="K79" s="209"/>
      <c r="L79" s="209"/>
      <c r="M79" s="209"/>
      <c r="N79" s="209"/>
      <c r="O79" s="209"/>
      <c r="P79" s="209"/>
      <c r="Q79" s="209"/>
      <c r="R79" s="417" t="s">
        <v>208</v>
      </c>
      <c r="S79" s="211" t="s">
        <v>257</v>
      </c>
      <c r="T79" s="415" t="s">
        <v>266</v>
      </c>
      <c r="U79" s="160" t="s">
        <v>183</v>
      </c>
      <c r="V79" s="160">
        <v>20</v>
      </c>
    </row>
    <row r="80" spans="1:22" s="4" customFormat="1" ht="15" customHeight="1">
      <c r="A80" s="524"/>
      <c r="B80" s="527"/>
      <c r="C80" s="530"/>
      <c r="D80" s="535" t="s">
        <v>21</v>
      </c>
      <c r="E80" s="536"/>
      <c r="F80" s="536"/>
      <c r="G80" s="537"/>
      <c r="H80" s="213">
        <f>H78+H79</f>
        <v>15</v>
      </c>
      <c r="I80" s="213">
        <f t="shared" ref="I80:Q80" si="21">I78+I79</f>
        <v>15</v>
      </c>
      <c r="J80" s="213">
        <f t="shared" si="21"/>
        <v>0</v>
      </c>
      <c r="K80" s="213"/>
      <c r="L80" s="213">
        <f t="shared" si="21"/>
        <v>0</v>
      </c>
      <c r="M80" s="213">
        <f t="shared" si="21"/>
        <v>0</v>
      </c>
      <c r="N80" s="213">
        <f t="shared" si="21"/>
        <v>0</v>
      </c>
      <c r="O80" s="213">
        <f t="shared" si="21"/>
        <v>0</v>
      </c>
      <c r="P80" s="213">
        <f t="shared" si="21"/>
        <v>0</v>
      </c>
      <c r="Q80" s="213">
        <f t="shared" si="21"/>
        <v>0</v>
      </c>
      <c r="R80" s="538"/>
      <c r="S80" s="746"/>
      <c r="T80" s="746"/>
      <c r="U80" s="746"/>
      <c r="V80" s="747"/>
    </row>
    <row r="81" spans="1:22" s="4" customFormat="1" ht="15" customHeight="1">
      <c r="A81" s="371" t="s">
        <v>173</v>
      </c>
      <c r="B81" s="195" t="s">
        <v>186</v>
      </c>
      <c r="C81" s="196" t="s">
        <v>173</v>
      </c>
      <c r="D81" s="513" t="s">
        <v>22</v>
      </c>
      <c r="E81" s="514"/>
      <c r="F81" s="514"/>
      <c r="G81" s="515"/>
      <c r="H81" s="214">
        <f t="shared" ref="H81:Q81" si="22">H73+H76+H80</f>
        <v>113</v>
      </c>
      <c r="I81" s="214">
        <f t="shared" si="22"/>
        <v>73</v>
      </c>
      <c r="J81" s="214">
        <f t="shared" si="22"/>
        <v>0</v>
      </c>
      <c r="K81" s="214"/>
      <c r="L81" s="214">
        <f t="shared" si="22"/>
        <v>0</v>
      </c>
      <c r="M81" s="214">
        <f t="shared" si="22"/>
        <v>0</v>
      </c>
      <c r="N81" s="214">
        <f t="shared" si="22"/>
        <v>0</v>
      </c>
      <c r="O81" s="214">
        <f t="shared" si="22"/>
        <v>0</v>
      </c>
      <c r="P81" s="214">
        <f t="shared" si="22"/>
        <v>0</v>
      </c>
      <c r="Q81" s="214">
        <f t="shared" si="22"/>
        <v>40</v>
      </c>
      <c r="R81" s="516"/>
      <c r="S81" s="746"/>
      <c r="T81" s="746"/>
      <c r="U81" s="746"/>
      <c r="V81" s="747"/>
    </row>
    <row r="82" spans="1:22" s="72" customFormat="1" ht="15" customHeight="1">
      <c r="A82" s="371" t="s">
        <v>173</v>
      </c>
      <c r="B82" s="195" t="s">
        <v>186</v>
      </c>
      <c r="C82" s="541" t="s">
        <v>24</v>
      </c>
      <c r="D82" s="542"/>
      <c r="E82" s="542"/>
      <c r="F82" s="542"/>
      <c r="G82" s="543"/>
      <c r="H82" s="229">
        <f>H81</f>
        <v>113</v>
      </c>
      <c r="I82" s="229">
        <f t="shared" ref="I82:Q82" si="23">I81</f>
        <v>73</v>
      </c>
      <c r="J82" s="229">
        <f t="shared" si="23"/>
        <v>0</v>
      </c>
      <c r="K82" s="229"/>
      <c r="L82" s="229">
        <f t="shared" si="23"/>
        <v>0</v>
      </c>
      <c r="M82" s="229">
        <f t="shared" si="23"/>
        <v>0</v>
      </c>
      <c r="N82" s="229">
        <f t="shared" si="23"/>
        <v>0</v>
      </c>
      <c r="O82" s="229">
        <f t="shared" si="23"/>
        <v>0</v>
      </c>
      <c r="P82" s="229">
        <f t="shared" si="23"/>
        <v>0</v>
      </c>
      <c r="Q82" s="229">
        <f t="shared" si="23"/>
        <v>40</v>
      </c>
      <c r="R82" s="421"/>
      <c r="S82" s="544"/>
      <c r="T82" s="746"/>
      <c r="U82" s="746"/>
      <c r="V82" s="747"/>
    </row>
    <row r="83" spans="1:22" s="72" customFormat="1" ht="15" customHeight="1">
      <c r="A83" s="371" t="s">
        <v>173</v>
      </c>
      <c r="B83" s="546" t="s">
        <v>1135</v>
      </c>
      <c r="C83" s="547"/>
      <c r="D83" s="547"/>
      <c r="E83" s="547"/>
      <c r="F83" s="547"/>
      <c r="G83" s="548"/>
      <c r="H83" s="230">
        <f>H68+H82</f>
        <v>12669.014000000001</v>
      </c>
      <c r="I83" s="231">
        <f t="shared" ref="I83:Q83" si="24">I68+I82</f>
        <v>5809.9139999999998</v>
      </c>
      <c r="J83" s="231">
        <f t="shared" si="24"/>
        <v>0</v>
      </c>
      <c r="K83" s="231"/>
      <c r="L83" s="231">
        <f t="shared" si="24"/>
        <v>6741.9</v>
      </c>
      <c r="M83" s="231">
        <f t="shared" si="24"/>
        <v>0</v>
      </c>
      <c r="N83" s="231">
        <f t="shared" si="24"/>
        <v>6.2</v>
      </c>
      <c r="O83" s="231">
        <f t="shared" si="24"/>
        <v>0</v>
      </c>
      <c r="P83" s="231">
        <f t="shared" si="24"/>
        <v>0</v>
      </c>
      <c r="Q83" s="231">
        <f t="shared" si="24"/>
        <v>111</v>
      </c>
      <c r="R83" s="549"/>
      <c r="S83" s="746"/>
      <c r="T83" s="746"/>
      <c r="U83" s="746"/>
      <c r="V83" s="747"/>
    </row>
    <row r="84" spans="1:22" ht="18" customHeight="1">
      <c r="A84" s="773" t="s">
        <v>1116</v>
      </c>
      <c r="B84" s="773"/>
      <c r="C84" s="773"/>
      <c r="D84" s="773"/>
      <c r="E84" s="773"/>
      <c r="F84" s="773"/>
      <c r="G84" s="773"/>
      <c r="H84" s="773"/>
      <c r="I84" s="773"/>
      <c r="J84" s="773"/>
      <c r="K84" s="773"/>
      <c r="L84" s="773"/>
      <c r="M84" s="773"/>
      <c r="N84" s="773"/>
      <c r="O84" s="773"/>
      <c r="P84" s="773"/>
      <c r="Q84" s="773"/>
      <c r="R84" s="773"/>
      <c r="S84" s="773"/>
      <c r="T84" s="773"/>
      <c r="U84" s="773"/>
      <c r="V84" s="774"/>
    </row>
    <row r="85" spans="1:22" s="4" customFormat="1" ht="15" customHeight="1">
      <c r="A85" s="471" t="s">
        <v>195</v>
      </c>
      <c r="B85" s="567" t="s">
        <v>267</v>
      </c>
      <c r="C85" s="568"/>
      <c r="D85" s="568"/>
      <c r="E85" s="568"/>
      <c r="F85" s="568"/>
      <c r="G85" s="568"/>
      <c r="H85" s="568"/>
      <c r="I85" s="568"/>
      <c r="J85" s="568"/>
      <c r="K85" s="568"/>
      <c r="L85" s="568"/>
      <c r="M85" s="568"/>
      <c r="N85" s="568"/>
      <c r="O85" s="568"/>
      <c r="P85" s="568"/>
      <c r="Q85" s="568"/>
      <c r="R85" s="568"/>
      <c r="S85" s="568"/>
      <c r="T85" s="568"/>
      <c r="U85" s="568"/>
      <c r="V85" s="568"/>
    </row>
    <row r="86" spans="1:22" s="4" customFormat="1" ht="15" customHeight="1">
      <c r="A86" s="273" t="s">
        <v>195</v>
      </c>
      <c r="B86" s="232" t="s">
        <v>173</v>
      </c>
      <c r="C86" s="577" t="s">
        <v>268</v>
      </c>
      <c r="D86" s="577"/>
      <c r="E86" s="577"/>
      <c r="F86" s="577"/>
      <c r="G86" s="577"/>
      <c r="H86" s="577"/>
      <c r="I86" s="577"/>
      <c r="J86" s="577"/>
      <c r="K86" s="577"/>
      <c r="L86" s="577"/>
      <c r="M86" s="577"/>
      <c r="N86" s="577"/>
      <c r="O86" s="577"/>
      <c r="P86" s="577"/>
      <c r="Q86" s="577"/>
      <c r="R86" s="577"/>
      <c r="S86" s="577"/>
      <c r="T86" s="577"/>
      <c r="U86" s="577"/>
      <c r="V86" s="577"/>
    </row>
    <row r="87" spans="1:22" s="4" customFormat="1" ht="15" customHeight="1">
      <c r="A87" s="273" t="s">
        <v>195</v>
      </c>
      <c r="B87" s="233" t="s">
        <v>173</v>
      </c>
      <c r="C87" s="196" t="s">
        <v>173</v>
      </c>
      <c r="D87" s="621" t="s">
        <v>269</v>
      </c>
      <c r="E87" s="621"/>
      <c r="F87" s="621"/>
      <c r="G87" s="621"/>
      <c r="H87" s="621"/>
      <c r="I87" s="621"/>
      <c r="J87" s="621"/>
      <c r="K87" s="621"/>
      <c r="L87" s="621"/>
      <c r="M87" s="621"/>
      <c r="N87" s="621"/>
      <c r="O87" s="621"/>
      <c r="P87" s="621"/>
      <c r="Q87" s="621"/>
      <c r="R87" s="621"/>
      <c r="S87" s="621"/>
      <c r="T87" s="621"/>
      <c r="U87" s="621"/>
      <c r="V87" s="621"/>
    </row>
    <row r="88" spans="1:22" s="72" customFormat="1" ht="39" customHeight="1">
      <c r="A88" s="756" t="s">
        <v>195</v>
      </c>
      <c r="B88" s="611" t="s">
        <v>173</v>
      </c>
      <c r="C88" s="571" t="s">
        <v>173</v>
      </c>
      <c r="D88" s="531" t="s">
        <v>195</v>
      </c>
      <c r="E88" s="654" t="s">
        <v>270</v>
      </c>
      <c r="F88" s="655"/>
      <c r="G88" s="170"/>
      <c r="H88" s="171"/>
      <c r="I88" s="235"/>
      <c r="J88" s="190"/>
      <c r="K88" s="190"/>
      <c r="L88" s="190"/>
      <c r="M88" s="236"/>
      <c r="N88" s="236"/>
      <c r="O88" s="235"/>
      <c r="P88" s="190"/>
      <c r="Q88" s="190"/>
      <c r="R88" s="422"/>
      <c r="S88" s="422"/>
      <c r="T88" s="423"/>
      <c r="U88" s="206"/>
      <c r="V88" s="239"/>
    </row>
    <row r="89" spans="1:22" s="72" customFormat="1" ht="14.25" customHeight="1">
      <c r="A89" s="757"/>
      <c r="B89" s="611"/>
      <c r="C89" s="571"/>
      <c r="D89" s="561"/>
      <c r="E89" s="172" t="s">
        <v>16</v>
      </c>
      <c r="F89" s="240" t="s">
        <v>271</v>
      </c>
      <c r="G89" s="160" t="s">
        <v>161</v>
      </c>
      <c r="H89" s="186">
        <f>I89+J89+L89+M89+N89+O89+P89+Q89</f>
        <v>251.01</v>
      </c>
      <c r="I89" s="241"/>
      <c r="J89" s="242"/>
      <c r="K89" s="242"/>
      <c r="L89" s="242"/>
      <c r="M89" s="243"/>
      <c r="N89" s="243"/>
      <c r="O89" s="241"/>
      <c r="P89" s="242"/>
      <c r="Q89" s="244">
        <v>251.01</v>
      </c>
      <c r="R89" s="424" t="s">
        <v>272</v>
      </c>
      <c r="S89" s="245" t="s">
        <v>273</v>
      </c>
      <c r="T89" s="425" t="s">
        <v>274</v>
      </c>
      <c r="U89" s="160" t="s">
        <v>183</v>
      </c>
      <c r="V89" s="247">
        <v>1</v>
      </c>
    </row>
    <row r="90" spans="1:22" s="4" customFormat="1" ht="15" customHeight="1">
      <c r="A90" s="758"/>
      <c r="B90" s="611"/>
      <c r="C90" s="571"/>
      <c r="D90" s="575" t="s">
        <v>21</v>
      </c>
      <c r="E90" s="575"/>
      <c r="F90" s="575"/>
      <c r="G90" s="575"/>
      <c r="H90" s="185">
        <f t="shared" ref="H90:Q90" si="25">H89</f>
        <v>251.01</v>
      </c>
      <c r="I90" s="248">
        <f t="shared" si="25"/>
        <v>0</v>
      </c>
      <c r="J90" s="185">
        <f t="shared" si="25"/>
        <v>0</v>
      </c>
      <c r="K90" s="185"/>
      <c r="L90" s="185">
        <f t="shared" si="25"/>
        <v>0</v>
      </c>
      <c r="M90" s="249">
        <f t="shared" si="25"/>
        <v>0</v>
      </c>
      <c r="N90" s="249">
        <f t="shared" si="25"/>
        <v>0</v>
      </c>
      <c r="O90" s="248">
        <f t="shared" si="25"/>
        <v>0</v>
      </c>
      <c r="P90" s="185">
        <f t="shared" si="25"/>
        <v>0</v>
      </c>
      <c r="Q90" s="185">
        <f t="shared" si="25"/>
        <v>251.01</v>
      </c>
      <c r="R90" s="562"/>
      <c r="S90" s="563"/>
      <c r="T90" s="563"/>
      <c r="U90" s="563"/>
      <c r="V90" s="564"/>
    </row>
    <row r="91" spans="1:22" s="4" customFormat="1" ht="39.75" customHeight="1">
      <c r="A91" s="759" t="s">
        <v>195</v>
      </c>
      <c r="B91" s="611" t="s">
        <v>173</v>
      </c>
      <c r="C91" s="571" t="s">
        <v>173</v>
      </c>
      <c r="D91" s="531" t="s">
        <v>231</v>
      </c>
      <c r="E91" s="654" t="s">
        <v>275</v>
      </c>
      <c r="F91" s="655"/>
      <c r="G91" s="170"/>
      <c r="H91" s="171"/>
      <c r="I91" s="235"/>
      <c r="J91" s="190"/>
      <c r="K91" s="190"/>
      <c r="L91" s="190"/>
      <c r="M91" s="236"/>
      <c r="N91" s="236"/>
      <c r="O91" s="235"/>
      <c r="P91" s="190"/>
      <c r="Q91" s="190"/>
      <c r="R91" s="422"/>
      <c r="S91" s="422"/>
      <c r="T91" s="423"/>
      <c r="U91" s="206"/>
      <c r="V91" s="239"/>
    </row>
    <row r="92" spans="1:22" s="4" customFormat="1" ht="25.5" customHeight="1">
      <c r="A92" s="759"/>
      <c r="B92" s="611"/>
      <c r="C92" s="571"/>
      <c r="D92" s="561"/>
      <c r="E92" s="173" t="s">
        <v>16</v>
      </c>
      <c r="F92" s="240" t="s">
        <v>276</v>
      </c>
      <c r="G92" s="160" t="s">
        <v>161</v>
      </c>
      <c r="H92" s="186">
        <f>I92+J92+L92+M92+N92+O92+P92+Q92</f>
        <v>20</v>
      </c>
      <c r="I92" s="241"/>
      <c r="J92" s="242"/>
      <c r="K92" s="242"/>
      <c r="L92" s="242"/>
      <c r="M92" s="243"/>
      <c r="N92" s="243"/>
      <c r="O92" s="241"/>
      <c r="P92" s="242"/>
      <c r="Q92" s="250">
        <v>20</v>
      </c>
      <c r="R92" s="424" t="s">
        <v>272</v>
      </c>
      <c r="S92" s="245" t="s">
        <v>273</v>
      </c>
      <c r="T92" s="425" t="s">
        <v>277</v>
      </c>
      <c r="U92" s="160" t="s">
        <v>183</v>
      </c>
      <c r="V92" s="247">
        <v>3</v>
      </c>
    </row>
    <row r="93" spans="1:22" s="4" customFormat="1" ht="15" customHeight="1">
      <c r="A93" s="759"/>
      <c r="B93" s="611"/>
      <c r="C93" s="571"/>
      <c r="D93" s="561"/>
      <c r="E93" s="173" t="s">
        <v>17</v>
      </c>
      <c r="F93" s="251" t="s">
        <v>278</v>
      </c>
      <c r="G93" s="160" t="s">
        <v>161</v>
      </c>
      <c r="H93" s="186">
        <f>I93+J93+L93+M93+N93+O93+P93+Q93</f>
        <v>20</v>
      </c>
      <c r="I93" s="241"/>
      <c r="J93" s="242"/>
      <c r="K93" s="242"/>
      <c r="L93" s="242"/>
      <c r="M93" s="243"/>
      <c r="N93" s="243"/>
      <c r="O93" s="241"/>
      <c r="P93" s="242"/>
      <c r="Q93" s="241">
        <v>20</v>
      </c>
      <c r="R93" s="424" t="s">
        <v>272</v>
      </c>
      <c r="S93" s="245" t="s">
        <v>273</v>
      </c>
      <c r="T93" s="425" t="s">
        <v>279</v>
      </c>
      <c r="U93" s="212" t="s">
        <v>280</v>
      </c>
      <c r="V93" s="247">
        <v>4</v>
      </c>
    </row>
    <row r="94" spans="1:22" s="4" customFormat="1" ht="15" customHeight="1">
      <c r="A94" s="759"/>
      <c r="B94" s="611"/>
      <c r="C94" s="571"/>
      <c r="D94" s="532"/>
      <c r="E94" s="174" t="s">
        <v>18</v>
      </c>
      <c r="F94" s="252" t="s">
        <v>281</v>
      </c>
      <c r="G94" s="160" t="s">
        <v>161</v>
      </c>
      <c r="H94" s="186">
        <f>I94+J94+L94+M94+N94+O94+P94+Q94</f>
        <v>140.11000000000001</v>
      </c>
      <c r="I94" s="253"/>
      <c r="J94" s="254"/>
      <c r="K94" s="254"/>
      <c r="L94" s="254"/>
      <c r="M94" s="255"/>
      <c r="N94" s="255"/>
      <c r="O94" s="253"/>
      <c r="P94" s="254"/>
      <c r="Q94" s="253">
        <v>140.11000000000001</v>
      </c>
      <c r="R94" s="424" t="s">
        <v>272</v>
      </c>
      <c r="S94" s="256" t="s">
        <v>282</v>
      </c>
      <c r="T94" s="425" t="s">
        <v>283</v>
      </c>
      <c r="U94" s="212" t="s">
        <v>183</v>
      </c>
      <c r="V94" s="247">
        <v>7</v>
      </c>
    </row>
    <row r="95" spans="1:22" s="4" customFormat="1" ht="15" customHeight="1">
      <c r="A95" s="759"/>
      <c r="B95" s="611"/>
      <c r="C95" s="571"/>
      <c r="D95" s="575" t="s">
        <v>21</v>
      </c>
      <c r="E95" s="575"/>
      <c r="F95" s="575"/>
      <c r="G95" s="575"/>
      <c r="H95" s="185">
        <f>H92+H93+H94</f>
        <v>180.11</v>
      </c>
      <c r="I95" s="248">
        <f t="shared" ref="I95:Q95" si="26">I92+I93+I94</f>
        <v>0</v>
      </c>
      <c r="J95" s="185">
        <f t="shared" si="26"/>
        <v>0</v>
      </c>
      <c r="K95" s="185"/>
      <c r="L95" s="185">
        <f t="shared" si="26"/>
        <v>0</v>
      </c>
      <c r="M95" s="249">
        <f t="shared" si="26"/>
        <v>0</v>
      </c>
      <c r="N95" s="249">
        <f t="shared" si="26"/>
        <v>0</v>
      </c>
      <c r="O95" s="248">
        <f t="shared" si="26"/>
        <v>0</v>
      </c>
      <c r="P95" s="185">
        <f t="shared" si="26"/>
        <v>0</v>
      </c>
      <c r="Q95" s="185">
        <f t="shared" si="26"/>
        <v>180.11</v>
      </c>
      <c r="R95" s="562"/>
      <c r="S95" s="563"/>
      <c r="T95" s="563"/>
      <c r="U95" s="563"/>
      <c r="V95" s="564"/>
    </row>
    <row r="96" spans="1:22" s="4" customFormat="1" ht="15" customHeight="1">
      <c r="A96" s="471" t="s">
        <v>195</v>
      </c>
      <c r="B96" s="233" t="s">
        <v>173</v>
      </c>
      <c r="C96" s="196" t="s">
        <v>173</v>
      </c>
      <c r="D96" s="565" t="s">
        <v>22</v>
      </c>
      <c r="E96" s="565"/>
      <c r="F96" s="565"/>
      <c r="G96" s="565"/>
      <c r="H96" s="182">
        <f>H90+H95</f>
        <v>431.12</v>
      </c>
      <c r="I96" s="194">
        <f t="shared" ref="I96:Q96" si="27">I90+I95</f>
        <v>0</v>
      </c>
      <c r="J96" s="182">
        <f t="shared" si="27"/>
        <v>0</v>
      </c>
      <c r="K96" s="182"/>
      <c r="L96" s="182">
        <f t="shared" si="27"/>
        <v>0</v>
      </c>
      <c r="M96" s="257">
        <f t="shared" si="27"/>
        <v>0</v>
      </c>
      <c r="N96" s="257">
        <f t="shared" si="27"/>
        <v>0</v>
      </c>
      <c r="O96" s="194">
        <f t="shared" si="27"/>
        <v>0</v>
      </c>
      <c r="P96" s="182">
        <f t="shared" si="27"/>
        <v>0</v>
      </c>
      <c r="Q96" s="182">
        <f t="shared" si="27"/>
        <v>431.12</v>
      </c>
      <c r="R96" s="516"/>
      <c r="S96" s="517"/>
      <c r="T96" s="517"/>
      <c r="U96" s="517"/>
      <c r="V96" s="518"/>
    </row>
    <row r="97" spans="1:22" s="4" customFormat="1" ht="15" customHeight="1">
      <c r="A97" s="471" t="s">
        <v>195</v>
      </c>
      <c r="B97" s="233" t="s">
        <v>173</v>
      </c>
      <c r="C97" s="196" t="s">
        <v>175</v>
      </c>
      <c r="D97" s="574" t="s">
        <v>284</v>
      </c>
      <c r="E97" s="574"/>
      <c r="F97" s="574"/>
      <c r="G97" s="574"/>
      <c r="H97" s="574"/>
      <c r="I97" s="574"/>
      <c r="J97" s="574"/>
      <c r="K97" s="574"/>
      <c r="L97" s="574"/>
      <c r="M97" s="574"/>
      <c r="N97" s="574"/>
      <c r="O97" s="574"/>
      <c r="P97" s="574"/>
      <c r="Q97" s="574"/>
      <c r="R97" s="574"/>
      <c r="S97" s="574"/>
      <c r="T97" s="574"/>
      <c r="U97" s="574"/>
      <c r="V97" s="574"/>
    </row>
    <row r="98" spans="1:22" s="4" customFormat="1" ht="26.25" customHeight="1">
      <c r="A98" s="759" t="s">
        <v>195</v>
      </c>
      <c r="B98" s="611" t="s">
        <v>173</v>
      </c>
      <c r="C98" s="571" t="s">
        <v>175</v>
      </c>
      <c r="D98" s="531" t="s">
        <v>173</v>
      </c>
      <c r="E98" s="654" t="s">
        <v>285</v>
      </c>
      <c r="F98" s="655"/>
      <c r="G98" s="170"/>
      <c r="H98" s="171"/>
      <c r="I98" s="235"/>
      <c r="J98" s="190"/>
      <c r="K98" s="190"/>
      <c r="L98" s="190"/>
      <c r="M98" s="236"/>
      <c r="N98" s="236"/>
      <c r="O98" s="235"/>
      <c r="P98" s="190"/>
      <c r="Q98" s="190"/>
      <c r="R98" s="422"/>
      <c r="S98" s="422"/>
      <c r="T98" s="423"/>
      <c r="U98" s="206"/>
      <c r="V98" s="239"/>
    </row>
    <row r="99" spans="1:22" s="4" customFormat="1" ht="27" customHeight="1">
      <c r="A99" s="759"/>
      <c r="B99" s="611"/>
      <c r="C99" s="571"/>
      <c r="D99" s="561"/>
      <c r="E99" s="172" t="s">
        <v>16</v>
      </c>
      <c r="F99" s="240" t="s">
        <v>286</v>
      </c>
      <c r="G99" s="160" t="s">
        <v>158</v>
      </c>
      <c r="H99" s="186">
        <v>1.3</v>
      </c>
      <c r="I99" s="241"/>
      <c r="J99" s="242"/>
      <c r="K99" s="242"/>
      <c r="L99" s="242"/>
      <c r="M99" s="243">
        <v>1.3</v>
      </c>
      <c r="N99" s="243"/>
      <c r="O99" s="241"/>
      <c r="P99" s="242"/>
      <c r="Q99" s="242"/>
      <c r="R99" s="424" t="s">
        <v>272</v>
      </c>
      <c r="S99" s="245" t="s">
        <v>287</v>
      </c>
      <c r="T99" s="351" t="s">
        <v>288</v>
      </c>
      <c r="U99" s="258" t="s">
        <v>289</v>
      </c>
      <c r="V99" s="259">
        <v>0.84</v>
      </c>
    </row>
    <row r="100" spans="1:22" s="4" customFormat="1" ht="26.25" customHeight="1">
      <c r="A100" s="759"/>
      <c r="B100" s="611"/>
      <c r="C100" s="571"/>
      <c r="D100" s="561"/>
      <c r="E100" s="172" t="s">
        <v>17</v>
      </c>
      <c r="F100" s="240" t="s">
        <v>290</v>
      </c>
      <c r="G100" s="160" t="s">
        <v>158</v>
      </c>
      <c r="H100" s="186">
        <v>0.5</v>
      </c>
      <c r="I100" s="241"/>
      <c r="J100" s="242"/>
      <c r="K100" s="242"/>
      <c r="L100" s="242"/>
      <c r="M100" s="243">
        <v>0.5</v>
      </c>
      <c r="N100" s="243"/>
      <c r="O100" s="241"/>
      <c r="P100" s="242"/>
      <c r="Q100" s="242"/>
      <c r="R100" s="424" t="s">
        <v>272</v>
      </c>
      <c r="S100" s="245" t="s">
        <v>287</v>
      </c>
      <c r="T100" s="425" t="s">
        <v>291</v>
      </c>
      <c r="U100" s="258" t="s">
        <v>183</v>
      </c>
      <c r="V100" s="259">
        <v>8</v>
      </c>
    </row>
    <row r="101" spans="1:22" s="4" customFormat="1" ht="15" customHeight="1">
      <c r="A101" s="759"/>
      <c r="B101" s="611"/>
      <c r="C101" s="571"/>
      <c r="D101" s="535" t="s">
        <v>21</v>
      </c>
      <c r="E101" s="536"/>
      <c r="F101" s="536"/>
      <c r="G101" s="537"/>
      <c r="H101" s="192">
        <f>H99+H100</f>
        <v>1.8</v>
      </c>
      <c r="I101" s="260">
        <f t="shared" ref="I101:Q101" si="28">I99+I100</f>
        <v>0</v>
      </c>
      <c r="J101" s="192">
        <f t="shared" si="28"/>
        <v>0</v>
      </c>
      <c r="K101" s="192"/>
      <c r="L101" s="192">
        <f t="shared" si="28"/>
        <v>0</v>
      </c>
      <c r="M101" s="261">
        <f t="shared" si="28"/>
        <v>1.8</v>
      </c>
      <c r="N101" s="261">
        <f t="shared" si="28"/>
        <v>0</v>
      </c>
      <c r="O101" s="260">
        <f t="shared" si="28"/>
        <v>0</v>
      </c>
      <c r="P101" s="192">
        <f t="shared" si="28"/>
        <v>0</v>
      </c>
      <c r="Q101" s="192">
        <f t="shared" si="28"/>
        <v>0</v>
      </c>
      <c r="R101" s="539"/>
      <c r="S101" s="539"/>
      <c r="T101" s="539"/>
      <c r="U101" s="539"/>
      <c r="V101" s="540"/>
    </row>
    <row r="102" spans="1:22" s="4" customFormat="1" ht="28.5" customHeight="1">
      <c r="A102" s="759" t="s">
        <v>195</v>
      </c>
      <c r="B102" s="611" t="s">
        <v>173</v>
      </c>
      <c r="C102" s="571" t="s">
        <v>175</v>
      </c>
      <c r="D102" s="531" t="s">
        <v>175</v>
      </c>
      <c r="E102" s="533" t="s">
        <v>292</v>
      </c>
      <c r="F102" s="534"/>
      <c r="G102" s="170"/>
      <c r="H102" s="171"/>
      <c r="I102" s="235"/>
      <c r="J102" s="190"/>
      <c r="K102" s="190"/>
      <c r="L102" s="190"/>
      <c r="M102" s="236"/>
      <c r="N102" s="236"/>
      <c r="O102" s="235"/>
      <c r="P102" s="190"/>
      <c r="Q102" s="190"/>
      <c r="R102" s="422"/>
      <c r="S102" s="422"/>
      <c r="T102" s="423"/>
      <c r="U102" s="206"/>
      <c r="V102" s="239"/>
    </row>
    <row r="103" spans="1:22" s="4" customFormat="1" ht="30" customHeight="1">
      <c r="A103" s="759"/>
      <c r="B103" s="611"/>
      <c r="C103" s="571"/>
      <c r="D103" s="561"/>
      <c r="E103" s="173" t="s">
        <v>16</v>
      </c>
      <c r="F103" s="240" t="s">
        <v>286</v>
      </c>
      <c r="G103" s="160" t="s">
        <v>158</v>
      </c>
      <c r="H103" s="186">
        <f>I103+J103+L103+M103+N103+O103+P103+Q103</f>
        <v>3.3</v>
      </c>
      <c r="I103" s="241"/>
      <c r="J103" s="242"/>
      <c r="K103" s="242"/>
      <c r="L103" s="242"/>
      <c r="M103" s="243">
        <v>3.3</v>
      </c>
      <c r="N103" s="243"/>
      <c r="O103" s="241"/>
      <c r="P103" s="242"/>
      <c r="Q103" s="242"/>
      <c r="R103" s="424" t="s">
        <v>272</v>
      </c>
      <c r="S103" s="245" t="s">
        <v>287</v>
      </c>
      <c r="T103" s="426" t="s">
        <v>293</v>
      </c>
      <c r="U103" s="258" t="s">
        <v>289</v>
      </c>
      <c r="V103" s="263">
        <v>2.2799999999999998</v>
      </c>
    </row>
    <row r="104" spans="1:22" s="4" customFormat="1" ht="15.75" customHeight="1">
      <c r="A104" s="759"/>
      <c r="B104" s="611"/>
      <c r="C104" s="571"/>
      <c r="D104" s="561"/>
      <c r="E104" s="173" t="s">
        <v>17</v>
      </c>
      <c r="F104" s="251" t="s">
        <v>290</v>
      </c>
      <c r="G104" s="160" t="s">
        <v>158</v>
      </c>
      <c r="H104" s="186">
        <f>I104+J104+L104+M104+N104+O104+P104+Q104</f>
        <v>0.5</v>
      </c>
      <c r="I104" s="241"/>
      <c r="J104" s="242"/>
      <c r="K104" s="242"/>
      <c r="L104" s="242"/>
      <c r="M104" s="243">
        <v>0.5</v>
      </c>
      <c r="N104" s="243"/>
      <c r="O104" s="241"/>
      <c r="P104" s="242"/>
      <c r="Q104" s="242"/>
      <c r="R104" s="424" t="s">
        <v>272</v>
      </c>
      <c r="S104" s="245" t="s">
        <v>287</v>
      </c>
      <c r="T104" s="426" t="s">
        <v>291</v>
      </c>
      <c r="U104" s="264" t="s">
        <v>183</v>
      </c>
      <c r="V104" s="263">
        <v>8</v>
      </c>
    </row>
    <row r="105" spans="1:22" s="4" customFormat="1" ht="15" customHeight="1">
      <c r="A105" s="759"/>
      <c r="B105" s="611"/>
      <c r="C105" s="571"/>
      <c r="D105" s="535" t="s">
        <v>21</v>
      </c>
      <c r="E105" s="536"/>
      <c r="F105" s="536"/>
      <c r="G105" s="537"/>
      <c r="H105" s="185">
        <f>H103+H104</f>
        <v>3.8</v>
      </c>
      <c r="I105" s="248">
        <f t="shared" ref="I105:Q105" si="29">I103+I104</f>
        <v>0</v>
      </c>
      <c r="J105" s="185">
        <f t="shared" si="29"/>
        <v>0</v>
      </c>
      <c r="K105" s="185"/>
      <c r="L105" s="185">
        <f t="shared" si="29"/>
        <v>0</v>
      </c>
      <c r="M105" s="249">
        <f t="shared" si="29"/>
        <v>3.8</v>
      </c>
      <c r="N105" s="249">
        <f t="shared" si="29"/>
        <v>0</v>
      </c>
      <c r="O105" s="248">
        <f t="shared" si="29"/>
        <v>0</v>
      </c>
      <c r="P105" s="185">
        <f t="shared" si="29"/>
        <v>0</v>
      </c>
      <c r="Q105" s="185">
        <f t="shared" si="29"/>
        <v>0</v>
      </c>
      <c r="R105" s="562"/>
      <c r="S105" s="563"/>
      <c r="T105" s="563"/>
      <c r="U105" s="563"/>
      <c r="V105" s="564"/>
    </row>
    <row r="106" spans="1:22" s="4" customFormat="1" ht="40.5" customHeight="1">
      <c r="A106" s="759" t="s">
        <v>195</v>
      </c>
      <c r="B106" s="611" t="s">
        <v>173</v>
      </c>
      <c r="C106" s="571" t="s">
        <v>175</v>
      </c>
      <c r="D106" s="531" t="s">
        <v>204</v>
      </c>
      <c r="E106" s="533" t="s">
        <v>294</v>
      </c>
      <c r="F106" s="534"/>
      <c r="G106" s="170"/>
      <c r="H106" s="171"/>
      <c r="I106" s="235"/>
      <c r="J106" s="190"/>
      <c r="K106" s="190"/>
      <c r="L106" s="190"/>
      <c r="M106" s="236"/>
      <c r="N106" s="236"/>
      <c r="O106" s="235"/>
      <c r="P106" s="190"/>
      <c r="Q106" s="190"/>
      <c r="R106" s="422"/>
      <c r="S106" s="422"/>
      <c r="T106" s="423"/>
      <c r="U106" s="206"/>
      <c r="V106" s="239"/>
    </row>
    <row r="107" spans="1:22" s="4" customFormat="1" ht="31.5" customHeight="1">
      <c r="A107" s="759"/>
      <c r="B107" s="611"/>
      <c r="C107" s="571"/>
      <c r="D107" s="561"/>
      <c r="E107" s="172" t="s">
        <v>16</v>
      </c>
      <c r="F107" s="240" t="s">
        <v>286</v>
      </c>
      <c r="G107" s="160" t="s">
        <v>158</v>
      </c>
      <c r="H107" s="187">
        <v>2.38</v>
      </c>
      <c r="I107" s="241"/>
      <c r="J107" s="242"/>
      <c r="K107" s="242"/>
      <c r="L107" s="242"/>
      <c r="M107" s="243">
        <v>2.38</v>
      </c>
      <c r="N107" s="243"/>
      <c r="O107" s="241"/>
      <c r="P107" s="242"/>
      <c r="Q107" s="242"/>
      <c r="R107" s="427" t="s">
        <v>272</v>
      </c>
      <c r="S107" s="245" t="s">
        <v>287</v>
      </c>
      <c r="T107" s="351" t="s">
        <v>293</v>
      </c>
      <c r="U107" s="258" t="s">
        <v>289</v>
      </c>
      <c r="V107" s="259">
        <v>0.84</v>
      </c>
    </row>
    <row r="108" spans="1:22" s="4" customFormat="1" ht="24.75" customHeight="1">
      <c r="A108" s="759"/>
      <c r="B108" s="611"/>
      <c r="C108" s="571"/>
      <c r="D108" s="561"/>
      <c r="E108" s="172" t="s">
        <v>17</v>
      </c>
      <c r="F108" s="240" t="s">
        <v>290</v>
      </c>
      <c r="G108" s="160" t="s">
        <v>158</v>
      </c>
      <c r="H108" s="187">
        <v>0.5</v>
      </c>
      <c r="I108" s="241"/>
      <c r="J108" s="242"/>
      <c r="K108" s="242"/>
      <c r="L108" s="242"/>
      <c r="M108" s="243">
        <v>0.5</v>
      </c>
      <c r="N108" s="243"/>
      <c r="O108" s="241"/>
      <c r="P108" s="242"/>
      <c r="Q108" s="242"/>
      <c r="R108" s="427" t="s">
        <v>272</v>
      </c>
      <c r="S108" s="245" t="s">
        <v>287</v>
      </c>
      <c r="T108" s="351" t="s">
        <v>291</v>
      </c>
      <c r="U108" s="258" t="s">
        <v>183</v>
      </c>
      <c r="V108" s="259">
        <v>8</v>
      </c>
    </row>
    <row r="109" spans="1:22" s="4" customFormat="1" ht="28.5" customHeight="1">
      <c r="A109" s="759"/>
      <c r="B109" s="611"/>
      <c r="C109" s="571"/>
      <c r="D109" s="532"/>
      <c r="E109" s="172" t="s">
        <v>18</v>
      </c>
      <c r="F109" s="265" t="s">
        <v>295</v>
      </c>
      <c r="G109" s="160" t="s">
        <v>158</v>
      </c>
      <c r="H109" s="187">
        <v>0.72</v>
      </c>
      <c r="I109" s="253"/>
      <c r="J109" s="254"/>
      <c r="K109" s="254"/>
      <c r="L109" s="254"/>
      <c r="M109" s="255">
        <v>0.72</v>
      </c>
      <c r="N109" s="255"/>
      <c r="O109" s="253"/>
      <c r="P109" s="254"/>
      <c r="Q109" s="254"/>
      <c r="R109" s="427" t="s">
        <v>272</v>
      </c>
      <c r="S109" s="245" t="s">
        <v>287</v>
      </c>
      <c r="T109" s="351" t="s">
        <v>296</v>
      </c>
      <c r="U109" s="258" t="s">
        <v>297</v>
      </c>
      <c r="V109" s="259">
        <v>100</v>
      </c>
    </row>
    <row r="110" spans="1:22" s="4" customFormat="1" ht="15" customHeight="1">
      <c r="A110" s="759"/>
      <c r="B110" s="611"/>
      <c r="C110" s="571"/>
      <c r="D110" s="535" t="s">
        <v>21</v>
      </c>
      <c r="E110" s="536"/>
      <c r="F110" s="536"/>
      <c r="G110" s="537"/>
      <c r="H110" s="192">
        <f>H107+H108+H109</f>
        <v>3.5999999999999996</v>
      </c>
      <c r="I110" s="260">
        <f t="shared" ref="I110:Q110" si="30">I107+I108+I109</f>
        <v>0</v>
      </c>
      <c r="J110" s="192">
        <f t="shared" si="30"/>
        <v>0</v>
      </c>
      <c r="K110" s="192"/>
      <c r="L110" s="192">
        <f t="shared" si="30"/>
        <v>0</v>
      </c>
      <c r="M110" s="261">
        <f t="shared" si="30"/>
        <v>3.5999999999999996</v>
      </c>
      <c r="N110" s="261">
        <f t="shared" si="30"/>
        <v>0</v>
      </c>
      <c r="O110" s="260">
        <f t="shared" si="30"/>
        <v>0</v>
      </c>
      <c r="P110" s="192">
        <f t="shared" si="30"/>
        <v>0</v>
      </c>
      <c r="Q110" s="192">
        <f t="shared" si="30"/>
        <v>0</v>
      </c>
      <c r="R110" s="539"/>
      <c r="S110" s="539"/>
      <c r="T110" s="539"/>
      <c r="U110" s="539"/>
      <c r="V110" s="540"/>
    </row>
    <row r="111" spans="1:22" s="4" customFormat="1" ht="42" customHeight="1">
      <c r="A111" s="759" t="s">
        <v>195</v>
      </c>
      <c r="B111" s="611" t="s">
        <v>173</v>
      </c>
      <c r="C111" s="571" t="s">
        <v>175</v>
      </c>
      <c r="D111" s="531" t="s">
        <v>231</v>
      </c>
      <c r="E111" s="654" t="s">
        <v>298</v>
      </c>
      <c r="F111" s="655"/>
      <c r="G111" s="170"/>
      <c r="H111" s="171"/>
      <c r="I111" s="235"/>
      <c r="J111" s="190"/>
      <c r="K111" s="190"/>
      <c r="L111" s="190"/>
      <c r="M111" s="236"/>
      <c r="N111" s="236"/>
      <c r="O111" s="235"/>
      <c r="P111" s="190"/>
      <c r="Q111" s="190"/>
      <c r="R111" s="422"/>
      <c r="S111" s="422"/>
      <c r="T111" s="423"/>
      <c r="U111" s="206"/>
      <c r="V111" s="239"/>
    </row>
    <row r="112" spans="1:22" s="4" customFormat="1" ht="28.5" customHeight="1">
      <c r="A112" s="759"/>
      <c r="B112" s="611"/>
      <c r="C112" s="571"/>
      <c r="D112" s="561"/>
      <c r="E112" s="173" t="s">
        <v>16</v>
      </c>
      <c r="F112" s="240" t="s">
        <v>299</v>
      </c>
      <c r="G112" s="160" t="s">
        <v>158</v>
      </c>
      <c r="H112" s="186">
        <v>2.41</v>
      </c>
      <c r="I112" s="241"/>
      <c r="J112" s="242"/>
      <c r="K112" s="242"/>
      <c r="L112" s="242"/>
      <c r="M112" s="243">
        <v>2.41</v>
      </c>
      <c r="N112" s="243"/>
      <c r="O112" s="241"/>
      <c r="P112" s="242"/>
      <c r="Q112" s="242"/>
      <c r="R112" s="427" t="s">
        <v>272</v>
      </c>
      <c r="S112" s="245" t="s">
        <v>287</v>
      </c>
      <c r="T112" s="351" t="s">
        <v>300</v>
      </c>
      <c r="U112" s="258" t="s">
        <v>289</v>
      </c>
      <c r="V112" s="259">
        <v>0.44</v>
      </c>
    </row>
    <row r="113" spans="1:22" s="4" customFormat="1" ht="15.75" customHeight="1">
      <c r="A113" s="759"/>
      <c r="B113" s="611"/>
      <c r="C113" s="571"/>
      <c r="D113" s="561"/>
      <c r="E113" s="173" t="s">
        <v>17</v>
      </c>
      <c r="F113" s="251" t="s">
        <v>290</v>
      </c>
      <c r="G113" s="160" t="s">
        <v>158</v>
      </c>
      <c r="H113" s="186">
        <v>0.5</v>
      </c>
      <c r="I113" s="241"/>
      <c r="J113" s="242"/>
      <c r="K113" s="242"/>
      <c r="L113" s="242"/>
      <c r="M113" s="243">
        <v>0.5</v>
      </c>
      <c r="N113" s="243"/>
      <c r="O113" s="241"/>
      <c r="P113" s="242"/>
      <c r="Q113" s="242"/>
      <c r="R113" s="427" t="s">
        <v>272</v>
      </c>
      <c r="S113" s="245" t="s">
        <v>287</v>
      </c>
      <c r="T113" s="425" t="s">
        <v>291</v>
      </c>
      <c r="U113" s="212" t="s">
        <v>183</v>
      </c>
      <c r="V113" s="259">
        <v>8</v>
      </c>
    </row>
    <row r="114" spans="1:22" s="4" customFormat="1" ht="29.25" customHeight="1">
      <c r="A114" s="759"/>
      <c r="B114" s="611"/>
      <c r="C114" s="571"/>
      <c r="D114" s="532"/>
      <c r="E114" s="174" t="s">
        <v>18</v>
      </c>
      <c r="F114" s="252" t="s">
        <v>301</v>
      </c>
      <c r="G114" s="160" t="s">
        <v>158</v>
      </c>
      <c r="H114" s="186">
        <v>0.19</v>
      </c>
      <c r="I114" s="253"/>
      <c r="J114" s="254"/>
      <c r="K114" s="254"/>
      <c r="L114" s="254"/>
      <c r="M114" s="255">
        <v>0.19</v>
      </c>
      <c r="N114" s="255"/>
      <c r="O114" s="253"/>
      <c r="P114" s="254"/>
      <c r="Q114" s="254"/>
      <c r="R114" s="427" t="s">
        <v>272</v>
      </c>
      <c r="S114" s="245" t="s">
        <v>287</v>
      </c>
      <c r="T114" s="351" t="s">
        <v>296</v>
      </c>
      <c r="U114" s="212" t="s">
        <v>302</v>
      </c>
      <c r="V114" s="247">
        <v>20</v>
      </c>
    </row>
    <row r="115" spans="1:22" s="4" customFormat="1" ht="21" customHeight="1">
      <c r="A115" s="759"/>
      <c r="B115" s="611"/>
      <c r="C115" s="571"/>
      <c r="D115" s="535" t="s">
        <v>21</v>
      </c>
      <c r="E115" s="536"/>
      <c r="F115" s="536"/>
      <c r="G115" s="537"/>
      <c r="H115" s="185">
        <f>H112+H113+H114</f>
        <v>3.1</v>
      </c>
      <c r="I115" s="248">
        <f t="shared" ref="I115:Q115" si="31">I112+I113+I114</f>
        <v>0</v>
      </c>
      <c r="J115" s="185">
        <f t="shared" si="31"/>
        <v>0</v>
      </c>
      <c r="K115" s="185"/>
      <c r="L115" s="185">
        <f t="shared" si="31"/>
        <v>0</v>
      </c>
      <c r="M115" s="249">
        <f t="shared" si="31"/>
        <v>3.1</v>
      </c>
      <c r="N115" s="249">
        <f t="shared" si="31"/>
        <v>0</v>
      </c>
      <c r="O115" s="248">
        <f t="shared" si="31"/>
        <v>0</v>
      </c>
      <c r="P115" s="185">
        <f t="shared" si="31"/>
        <v>0</v>
      </c>
      <c r="Q115" s="185">
        <f t="shared" si="31"/>
        <v>0</v>
      </c>
      <c r="R115" s="562"/>
      <c r="S115" s="563"/>
      <c r="T115" s="563"/>
      <c r="U115" s="563"/>
      <c r="V115" s="564"/>
    </row>
    <row r="116" spans="1:22" s="4" customFormat="1" ht="15" customHeight="1">
      <c r="A116" s="471" t="s">
        <v>195</v>
      </c>
      <c r="B116" s="233" t="s">
        <v>173</v>
      </c>
      <c r="C116" s="196" t="s">
        <v>175</v>
      </c>
      <c r="D116" s="565" t="s">
        <v>22</v>
      </c>
      <c r="E116" s="565"/>
      <c r="F116" s="565"/>
      <c r="G116" s="565"/>
      <c r="H116" s="182">
        <f>H101+H105+H110+H115</f>
        <v>12.299999999999999</v>
      </c>
      <c r="I116" s="194">
        <f t="shared" ref="I116:Q116" si="32">I101+I105+I110+I115</f>
        <v>0</v>
      </c>
      <c r="J116" s="182">
        <f t="shared" si="32"/>
        <v>0</v>
      </c>
      <c r="K116" s="182"/>
      <c r="L116" s="182">
        <f t="shared" si="32"/>
        <v>0</v>
      </c>
      <c r="M116" s="257">
        <f t="shared" si="32"/>
        <v>12.299999999999999</v>
      </c>
      <c r="N116" s="257">
        <f t="shared" si="32"/>
        <v>0</v>
      </c>
      <c r="O116" s="194">
        <f t="shared" si="32"/>
        <v>0</v>
      </c>
      <c r="P116" s="182">
        <f t="shared" si="32"/>
        <v>0</v>
      </c>
      <c r="Q116" s="182">
        <f t="shared" si="32"/>
        <v>0</v>
      </c>
      <c r="R116" s="516"/>
      <c r="S116" s="517"/>
      <c r="T116" s="517"/>
      <c r="U116" s="517"/>
      <c r="V116" s="518"/>
    </row>
    <row r="117" spans="1:22" s="4" customFormat="1" ht="14.25" customHeight="1">
      <c r="A117" s="471" t="s">
        <v>195</v>
      </c>
      <c r="B117" s="233" t="s">
        <v>173</v>
      </c>
      <c r="C117" s="196" t="s">
        <v>186</v>
      </c>
      <c r="D117" s="574" t="s">
        <v>303</v>
      </c>
      <c r="E117" s="574"/>
      <c r="F117" s="574"/>
      <c r="G117" s="574"/>
      <c r="H117" s="574"/>
      <c r="I117" s="574"/>
      <c r="J117" s="574"/>
      <c r="K117" s="574"/>
      <c r="L117" s="574"/>
      <c r="M117" s="574"/>
      <c r="N117" s="574"/>
      <c r="O117" s="574"/>
      <c r="P117" s="574"/>
      <c r="Q117" s="574"/>
      <c r="R117" s="574"/>
      <c r="S117" s="574"/>
      <c r="T117" s="574"/>
      <c r="U117" s="574"/>
      <c r="V117" s="574"/>
    </row>
    <row r="118" spans="1:22" s="4" customFormat="1" ht="39" customHeight="1">
      <c r="A118" s="759" t="s">
        <v>195</v>
      </c>
      <c r="B118" s="611" t="s">
        <v>173</v>
      </c>
      <c r="C118" s="571" t="s">
        <v>186</v>
      </c>
      <c r="D118" s="531" t="s">
        <v>231</v>
      </c>
      <c r="E118" s="533" t="s">
        <v>304</v>
      </c>
      <c r="F118" s="534"/>
      <c r="G118" s="170"/>
      <c r="H118" s="171"/>
      <c r="I118" s="235"/>
      <c r="J118" s="190"/>
      <c r="K118" s="190"/>
      <c r="L118" s="190"/>
      <c r="M118" s="236"/>
      <c r="N118" s="236"/>
      <c r="O118" s="235"/>
      <c r="P118" s="190"/>
      <c r="Q118" s="190"/>
      <c r="R118" s="422"/>
      <c r="S118" s="422"/>
      <c r="T118" s="423"/>
      <c r="U118" s="206"/>
      <c r="V118" s="239"/>
    </row>
    <row r="119" spans="1:22" s="4" customFormat="1" ht="26.25" customHeight="1">
      <c r="A119" s="759"/>
      <c r="B119" s="611"/>
      <c r="C119" s="571"/>
      <c r="D119" s="561"/>
      <c r="E119" s="172" t="s">
        <v>16</v>
      </c>
      <c r="F119" s="240" t="s">
        <v>305</v>
      </c>
      <c r="G119" s="160" t="s">
        <v>158</v>
      </c>
      <c r="H119" s="186">
        <f>I119+J119+L119+M119+N119+O119+P119+Q119</f>
        <v>5</v>
      </c>
      <c r="I119" s="241"/>
      <c r="J119" s="242"/>
      <c r="K119" s="242"/>
      <c r="L119" s="242"/>
      <c r="M119" s="243">
        <v>5</v>
      </c>
      <c r="N119" s="243"/>
      <c r="O119" s="241"/>
      <c r="P119" s="242"/>
      <c r="Q119" s="242"/>
      <c r="R119" s="427" t="s">
        <v>272</v>
      </c>
      <c r="S119" s="245" t="s">
        <v>306</v>
      </c>
      <c r="T119" s="351" t="s">
        <v>307</v>
      </c>
      <c r="U119" s="258" t="s">
        <v>183</v>
      </c>
      <c r="V119" s="259">
        <v>1</v>
      </c>
    </row>
    <row r="120" spans="1:22" s="4" customFormat="1" ht="15" customHeight="1">
      <c r="A120" s="759"/>
      <c r="B120" s="611"/>
      <c r="C120" s="571"/>
      <c r="D120" s="535" t="s">
        <v>21</v>
      </c>
      <c r="E120" s="536"/>
      <c r="F120" s="536"/>
      <c r="G120" s="537"/>
      <c r="H120" s="192">
        <f>H119</f>
        <v>5</v>
      </c>
      <c r="I120" s="260">
        <f t="shared" ref="I120:Q120" si="33">I119</f>
        <v>0</v>
      </c>
      <c r="J120" s="192">
        <f t="shared" si="33"/>
        <v>0</v>
      </c>
      <c r="K120" s="192"/>
      <c r="L120" s="192">
        <f t="shared" si="33"/>
        <v>0</v>
      </c>
      <c r="M120" s="261">
        <f t="shared" si="33"/>
        <v>5</v>
      </c>
      <c r="N120" s="261">
        <f t="shared" si="33"/>
        <v>0</v>
      </c>
      <c r="O120" s="260">
        <f t="shared" si="33"/>
        <v>0</v>
      </c>
      <c r="P120" s="192">
        <f t="shared" si="33"/>
        <v>0</v>
      </c>
      <c r="Q120" s="192">
        <f t="shared" si="33"/>
        <v>0</v>
      </c>
      <c r="R120" s="539"/>
      <c r="S120" s="539"/>
      <c r="T120" s="539"/>
      <c r="U120" s="539"/>
      <c r="V120" s="540"/>
    </row>
    <row r="121" spans="1:22" s="4" customFormat="1" ht="28.5" customHeight="1">
      <c r="A121" s="759" t="s">
        <v>195</v>
      </c>
      <c r="B121" s="611" t="s">
        <v>173</v>
      </c>
      <c r="C121" s="571" t="s">
        <v>186</v>
      </c>
      <c r="D121" s="531" t="s">
        <v>308</v>
      </c>
      <c r="E121" s="533" t="s">
        <v>309</v>
      </c>
      <c r="F121" s="534"/>
      <c r="G121" s="170"/>
      <c r="H121" s="171"/>
      <c r="I121" s="235"/>
      <c r="J121" s="190"/>
      <c r="K121" s="190"/>
      <c r="L121" s="190"/>
      <c r="M121" s="236"/>
      <c r="N121" s="236"/>
      <c r="O121" s="235"/>
      <c r="P121" s="190"/>
      <c r="Q121" s="190"/>
      <c r="R121" s="422"/>
      <c r="S121" s="422"/>
      <c r="T121" s="423"/>
      <c r="U121" s="206"/>
      <c r="V121" s="239"/>
    </row>
    <row r="122" spans="1:22" s="4" customFormat="1" ht="27.75" customHeight="1">
      <c r="A122" s="759"/>
      <c r="B122" s="611"/>
      <c r="C122" s="571"/>
      <c r="D122" s="561"/>
      <c r="E122" s="173" t="s">
        <v>16</v>
      </c>
      <c r="F122" s="240" t="s">
        <v>305</v>
      </c>
      <c r="G122" s="160" t="s">
        <v>158</v>
      </c>
      <c r="H122" s="186">
        <f>I122+J122+L122+M122+N122+O122+P122+Q122</f>
        <v>5</v>
      </c>
      <c r="I122" s="241"/>
      <c r="J122" s="242"/>
      <c r="K122" s="242"/>
      <c r="L122" s="242"/>
      <c r="M122" s="243">
        <v>5</v>
      </c>
      <c r="N122" s="243"/>
      <c r="O122" s="241"/>
      <c r="P122" s="242"/>
      <c r="Q122" s="242"/>
      <c r="R122" s="427" t="s">
        <v>272</v>
      </c>
      <c r="S122" s="245" t="s">
        <v>306</v>
      </c>
      <c r="T122" s="351" t="s">
        <v>307</v>
      </c>
      <c r="U122" s="258" t="s">
        <v>183</v>
      </c>
      <c r="V122" s="259">
        <v>1</v>
      </c>
    </row>
    <row r="123" spans="1:22" s="4" customFormat="1" ht="15" customHeight="1">
      <c r="A123" s="759"/>
      <c r="B123" s="611"/>
      <c r="C123" s="571"/>
      <c r="D123" s="535" t="s">
        <v>21</v>
      </c>
      <c r="E123" s="536"/>
      <c r="F123" s="536"/>
      <c r="G123" s="537"/>
      <c r="H123" s="185">
        <f>H122</f>
        <v>5</v>
      </c>
      <c r="I123" s="248">
        <f t="shared" ref="I123:Q123" si="34">I122</f>
        <v>0</v>
      </c>
      <c r="J123" s="185">
        <f t="shared" si="34"/>
        <v>0</v>
      </c>
      <c r="K123" s="185"/>
      <c r="L123" s="185">
        <f t="shared" si="34"/>
        <v>0</v>
      </c>
      <c r="M123" s="249">
        <f t="shared" si="34"/>
        <v>5</v>
      </c>
      <c r="N123" s="249">
        <f t="shared" si="34"/>
        <v>0</v>
      </c>
      <c r="O123" s="248">
        <f t="shared" si="34"/>
        <v>0</v>
      </c>
      <c r="P123" s="185">
        <f t="shared" si="34"/>
        <v>0</v>
      </c>
      <c r="Q123" s="185">
        <f t="shared" si="34"/>
        <v>0</v>
      </c>
      <c r="R123" s="562"/>
      <c r="S123" s="563"/>
      <c r="T123" s="563"/>
      <c r="U123" s="563"/>
      <c r="V123" s="564"/>
    </row>
    <row r="124" spans="1:22" s="4" customFormat="1" ht="15" customHeight="1">
      <c r="A124" s="471" t="s">
        <v>195</v>
      </c>
      <c r="B124" s="233" t="s">
        <v>173</v>
      </c>
      <c r="C124" s="196" t="s">
        <v>186</v>
      </c>
      <c r="D124" s="565" t="s">
        <v>22</v>
      </c>
      <c r="E124" s="565"/>
      <c r="F124" s="565"/>
      <c r="G124" s="565"/>
      <c r="H124" s="182">
        <f>H120+H123</f>
        <v>10</v>
      </c>
      <c r="I124" s="194">
        <f t="shared" ref="I124:Q124" si="35">I120+I123</f>
        <v>0</v>
      </c>
      <c r="J124" s="182">
        <f t="shared" si="35"/>
        <v>0</v>
      </c>
      <c r="K124" s="182"/>
      <c r="L124" s="182">
        <f t="shared" si="35"/>
        <v>0</v>
      </c>
      <c r="M124" s="257">
        <f t="shared" si="35"/>
        <v>10</v>
      </c>
      <c r="N124" s="257">
        <f t="shared" si="35"/>
        <v>0</v>
      </c>
      <c r="O124" s="194">
        <f t="shared" si="35"/>
        <v>0</v>
      </c>
      <c r="P124" s="182">
        <f t="shared" si="35"/>
        <v>0</v>
      </c>
      <c r="Q124" s="182">
        <f t="shared" si="35"/>
        <v>0</v>
      </c>
      <c r="R124" s="516"/>
      <c r="S124" s="517"/>
      <c r="T124" s="517"/>
      <c r="U124" s="517"/>
      <c r="V124" s="518"/>
    </row>
    <row r="125" spans="1:22" s="4" customFormat="1" ht="14.25" customHeight="1">
      <c r="A125" s="471" t="s">
        <v>195</v>
      </c>
      <c r="B125" s="233" t="s">
        <v>173</v>
      </c>
      <c r="C125" s="196" t="s">
        <v>195</v>
      </c>
      <c r="D125" s="574" t="s">
        <v>310</v>
      </c>
      <c r="E125" s="574"/>
      <c r="F125" s="574"/>
      <c r="G125" s="574"/>
      <c r="H125" s="574"/>
      <c r="I125" s="574"/>
      <c r="J125" s="574"/>
      <c r="K125" s="574"/>
      <c r="L125" s="574"/>
      <c r="M125" s="574"/>
      <c r="N125" s="574"/>
      <c r="O125" s="574"/>
      <c r="P125" s="574"/>
      <c r="Q125" s="574"/>
      <c r="R125" s="574"/>
      <c r="S125" s="574"/>
      <c r="T125" s="574"/>
      <c r="U125" s="574"/>
      <c r="V125" s="574"/>
    </row>
    <row r="126" spans="1:22" s="4" customFormat="1" ht="31.5" customHeight="1">
      <c r="A126" s="759" t="s">
        <v>195</v>
      </c>
      <c r="B126" s="611" t="s">
        <v>173</v>
      </c>
      <c r="C126" s="571" t="s">
        <v>195</v>
      </c>
      <c r="D126" s="531" t="s">
        <v>204</v>
      </c>
      <c r="E126" s="533" t="s">
        <v>311</v>
      </c>
      <c r="F126" s="534"/>
      <c r="G126" s="170"/>
      <c r="H126" s="171"/>
      <c r="I126" s="235"/>
      <c r="J126" s="190"/>
      <c r="K126" s="190"/>
      <c r="L126" s="190"/>
      <c r="M126" s="236"/>
      <c r="N126" s="236"/>
      <c r="O126" s="235"/>
      <c r="P126" s="190"/>
      <c r="Q126" s="190"/>
      <c r="R126" s="422"/>
      <c r="S126" s="422"/>
      <c r="T126" s="423"/>
      <c r="U126" s="206"/>
      <c r="V126" s="239"/>
    </row>
    <row r="127" spans="1:22" s="4" customFormat="1" ht="36.75" customHeight="1">
      <c r="A127" s="759"/>
      <c r="B127" s="611"/>
      <c r="C127" s="571"/>
      <c r="D127" s="561"/>
      <c r="E127" s="172" t="s">
        <v>16</v>
      </c>
      <c r="F127" s="240" t="s">
        <v>312</v>
      </c>
      <c r="G127" s="160" t="s">
        <v>158</v>
      </c>
      <c r="H127" s="186">
        <f>I127+J127+L127+M127+N127+O127+P127+Q127</f>
        <v>21</v>
      </c>
      <c r="I127" s="241"/>
      <c r="J127" s="242"/>
      <c r="K127" s="242"/>
      <c r="L127" s="242"/>
      <c r="M127" s="243">
        <v>21</v>
      </c>
      <c r="N127" s="243"/>
      <c r="O127" s="241"/>
      <c r="P127" s="242"/>
      <c r="Q127" s="242"/>
      <c r="R127" s="424" t="s">
        <v>272</v>
      </c>
      <c r="S127" s="245" t="s">
        <v>313</v>
      </c>
      <c r="T127" s="351" t="s">
        <v>283</v>
      </c>
      <c r="U127" s="258" t="s">
        <v>183</v>
      </c>
      <c r="V127" s="259">
        <v>1</v>
      </c>
    </row>
    <row r="128" spans="1:22" s="4" customFormat="1" ht="15" customHeight="1">
      <c r="A128" s="759"/>
      <c r="B128" s="611"/>
      <c r="C128" s="571"/>
      <c r="D128" s="535" t="s">
        <v>21</v>
      </c>
      <c r="E128" s="536"/>
      <c r="F128" s="536"/>
      <c r="G128" s="537"/>
      <c r="H128" s="192">
        <f>H127</f>
        <v>21</v>
      </c>
      <c r="I128" s="260">
        <f t="shared" ref="I128:Q129" si="36">I127</f>
        <v>0</v>
      </c>
      <c r="J128" s="192">
        <f t="shared" si="36"/>
        <v>0</v>
      </c>
      <c r="K128" s="192"/>
      <c r="L128" s="192">
        <f t="shared" si="36"/>
        <v>0</v>
      </c>
      <c r="M128" s="261">
        <f t="shared" si="36"/>
        <v>21</v>
      </c>
      <c r="N128" s="261">
        <f t="shared" si="36"/>
        <v>0</v>
      </c>
      <c r="O128" s="260">
        <f t="shared" si="36"/>
        <v>0</v>
      </c>
      <c r="P128" s="192">
        <f t="shared" si="36"/>
        <v>0</v>
      </c>
      <c r="Q128" s="192">
        <f t="shared" si="36"/>
        <v>0</v>
      </c>
      <c r="R128" s="539"/>
      <c r="S128" s="539"/>
      <c r="T128" s="539"/>
      <c r="U128" s="539"/>
      <c r="V128" s="540"/>
    </row>
    <row r="129" spans="1:22" s="4" customFormat="1" ht="15" customHeight="1">
      <c r="A129" s="471" t="s">
        <v>195</v>
      </c>
      <c r="B129" s="233" t="s">
        <v>173</v>
      </c>
      <c r="C129" s="196" t="s">
        <v>186</v>
      </c>
      <c r="D129" s="565" t="s">
        <v>22</v>
      </c>
      <c r="E129" s="565"/>
      <c r="F129" s="565"/>
      <c r="G129" s="565"/>
      <c r="H129" s="182">
        <f>H128</f>
        <v>21</v>
      </c>
      <c r="I129" s="194">
        <f t="shared" si="36"/>
        <v>0</v>
      </c>
      <c r="J129" s="182">
        <f t="shared" si="36"/>
        <v>0</v>
      </c>
      <c r="K129" s="182"/>
      <c r="L129" s="182">
        <f t="shared" si="36"/>
        <v>0</v>
      </c>
      <c r="M129" s="257">
        <f t="shared" si="36"/>
        <v>21</v>
      </c>
      <c r="N129" s="257">
        <f t="shared" si="36"/>
        <v>0</v>
      </c>
      <c r="O129" s="194">
        <f t="shared" si="36"/>
        <v>0</v>
      </c>
      <c r="P129" s="182">
        <f t="shared" si="36"/>
        <v>0</v>
      </c>
      <c r="Q129" s="182">
        <f t="shared" si="36"/>
        <v>0</v>
      </c>
      <c r="R129" s="516"/>
      <c r="S129" s="517"/>
      <c r="T129" s="517"/>
      <c r="U129" s="517"/>
      <c r="V129" s="518"/>
    </row>
    <row r="130" spans="1:22" s="4" customFormat="1" ht="14.25" customHeight="1">
      <c r="A130" s="471" t="s">
        <v>195</v>
      </c>
      <c r="B130" s="233" t="s">
        <v>173</v>
      </c>
      <c r="C130" s="196" t="s">
        <v>226</v>
      </c>
      <c r="D130" s="574" t="s">
        <v>314</v>
      </c>
      <c r="E130" s="574"/>
      <c r="F130" s="574"/>
      <c r="G130" s="574"/>
      <c r="H130" s="574"/>
      <c r="I130" s="574"/>
      <c r="J130" s="574"/>
      <c r="K130" s="574"/>
      <c r="L130" s="574"/>
      <c r="M130" s="574"/>
      <c r="N130" s="574"/>
      <c r="O130" s="574"/>
      <c r="P130" s="574"/>
      <c r="Q130" s="574"/>
      <c r="R130" s="574"/>
      <c r="S130" s="574"/>
      <c r="T130" s="574"/>
      <c r="U130" s="574"/>
      <c r="V130" s="574"/>
    </row>
    <row r="131" spans="1:22" s="4" customFormat="1" ht="41.25" customHeight="1">
      <c r="A131" s="759" t="s">
        <v>195</v>
      </c>
      <c r="B131" s="611" t="s">
        <v>173</v>
      </c>
      <c r="C131" s="571" t="s">
        <v>226</v>
      </c>
      <c r="D131" s="531" t="s">
        <v>173</v>
      </c>
      <c r="E131" s="654" t="s">
        <v>315</v>
      </c>
      <c r="F131" s="655"/>
      <c r="G131" s="170"/>
      <c r="H131" s="171"/>
      <c r="I131" s="235"/>
      <c r="J131" s="190"/>
      <c r="K131" s="190"/>
      <c r="L131" s="190"/>
      <c r="M131" s="236"/>
      <c r="N131" s="236"/>
      <c r="O131" s="235"/>
      <c r="P131" s="190"/>
      <c r="Q131" s="190"/>
      <c r="R131" s="422"/>
      <c r="S131" s="422"/>
      <c r="T131" s="423"/>
      <c r="U131" s="206"/>
      <c r="V131" s="239"/>
    </row>
    <row r="132" spans="1:22" s="4" customFormat="1" ht="22.5" customHeight="1">
      <c r="A132" s="759"/>
      <c r="B132" s="611"/>
      <c r="C132" s="571"/>
      <c r="D132" s="561"/>
      <c r="E132" s="172" t="s">
        <v>16</v>
      </c>
      <c r="F132" s="240" t="s">
        <v>316</v>
      </c>
      <c r="G132" s="258" t="s">
        <v>1118</v>
      </c>
      <c r="H132" s="186">
        <f>I132+J132+L132+M132+N132+O132+P132+Q132</f>
        <v>298.54000000000002</v>
      </c>
      <c r="I132" s="241"/>
      <c r="J132" s="242"/>
      <c r="K132" s="242"/>
      <c r="L132" s="242"/>
      <c r="M132" s="243">
        <v>21.14</v>
      </c>
      <c r="N132" s="243">
        <v>235.79</v>
      </c>
      <c r="O132" s="241">
        <v>41.61</v>
      </c>
      <c r="P132" s="242"/>
      <c r="Q132" s="242"/>
      <c r="R132" s="427" t="s">
        <v>272</v>
      </c>
      <c r="S132" s="245" t="s">
        <v>317</v>
      </c>
      <c r="T132" s="351" t="s">
        <v>318</v>
      </c>
      <c r="U132" s="258" t="s">
        <v>183</v>
      </c>
      <c r="V132" s="259">
        <v>1</v>
      </c>
    </row>
    <row r="133" spans="1:22" s="4" customFormat="1" ht="15" customHeight="1">
      <c r="A133" s="759"/>
      <c r="B133" s="611"/>
      <c r="C133" s="571"/>
      <c r="D133" s="535" t="s">
        <v>21</v>
      </c>
      <c r="E133" s="536"/>
      <c r="F133" s="536"/>
      <c r="G133" s="537"/>
      <c r="H133" s="192">
        <f>H132</f>
        <v>298.54000000000002</v>
      </c>
      <c r="I133" s="260">
        <f t="shared" ref="I133:Q134" si="37">I132</f>
        <v>0</v>
      </c>
      <c r="J133" s="192">
        <f t="shared" si="37"/>
        <v>0</v>
      </c>
      <c r="K133" s="192"/>
      <c r="L133" s="192">
        <f t="shared" si="37"/>
        <v>0</v>
      </c>
      <c r="M133" s="261">
        <f t="shared" si="37"/>
        <v>21.14</v>
      </c>
      <c r="N133" s="261">
        <f t="shared" si="37"/>
        <v>235.79</v>
      </c>
      <c r="O133" s="260">
        <f t="shared" si="37"/>
        <v>41.61</v>
      </c>
      <c r="P133" s="192">
        <f t="shared" si="37"/>
        <v>0</v>
      </c>
      <c r="Q133" s="192">
        <f t="shared" si="37"/>
        <v>0</v>
      </c>
      <c r="R133" s="539"/>
      <c r="S133" s="539"/>
      <c r="T133" s="539"/>
      <c r="U133" s="539"/>
      <c r="V133" s="540"/>
    </row>
    <row r="134" spans="1:22" s="4" customFormat="1" ht="15" customHeight="1">
      <c r="A134" s="471" t="s">
        <v>195</v>
      </c>
      <c r="B134" s="233" t="s">
        <v>173</v>
      </c>
      <c r="C134" s="196" t="s">
        <v>319</v>
      </c>
      <c r="D134" s="565" t="s">
        <v>22</v>
      </c>
      <c r="E134" s="565"/>
      <c r="F134" s="565"/>
      <c r="G134" s="565"/>
      <c r="H134" s="182">
        <f>H133</f>
        <v>298.54000000000002</v>
      </c>
      <c r="I134" s="194">
        <f t="shared" si="37"/>
        <v>0</v>
      </c>
      <c r="J134" s="182">
        <f t="shared" si="37"/>
        <v>0</v>
      </c>
      <c r="K134" s="182"/>
      <c r="L134" s="182">
        <f t="shared" si="37"/>
        <v>0</v>
      </c>
      <c r="M134" s="257">
        <f t="shared" si="37"/>
        <v>21.14</v>
      </c>
      <c r="N134" s="257">
        <f t="shared" si="37"/>
        <v>235.79</v>
      </c>
      <c r="O134" s="194">
        <f t="shared" si="37"/>
        <v>41.61</v>
      </c>
      <c r="P134" s="182">
        <f t="shared" si="37"/>
        <v>0</v>
      </c>
      <c r="Q134" s="182">
        <f t="shared" si="37"/>
        <v>0</v>
      </c>
      <c r="R134" s="516"/>
      <c r="S134" s="517"/>
      <c r="T134" s="517"/>
      <c r="U134" s="517"/>
      <c r="V134" s="518"/>
    </row>
    <row r="135" spans="1:22" s="4" customFormat="1" ht="14.25" customHeight="1">
      <c r="A135" s="471" t="s">
        <v>195</v>
      </c>
      <c r="B135" s="233" t="s">
        <v>173</v>
      </c>
      <c r="C135" s="196" t="s">
        <v>231</v>
      </c>
      <c r="D135" s="574" t="s">
        <v>320</v>
      </c>
      <c r="E135" s="574"/>
      <c r="F135" s="574"/>
      <c r="G135" s="574"/>
      <c r="H135" s="574"/>
      <c r="I135" s="574"/>
      <c r="J135" s="574"/>
      <c r="K135" s="574"/>
      <c r="L135" s="574"/>
      <c r="M135" s="574"/>
      <c r="N135" s="574"/>
      <c r="O135" s="574"/>
      <c r="P135" s="574"/>
      <c r="Q135" s="574"/>
      <c r="R135" s="574"/>
      <c r="S135" s="574"/>
      <c r="T135" s="574"/>
      <c r="U135" s="574"/>
      <c r="V135" s="574"/>
    </row>
    <row r="136" spans="1:22" s="4" customFormat="1" ht="18.75" customHeight="1">
      <c r="A136" s="759" t="s">
        <v>195</v>
      </c>
      <c r="B136" s="611" t="s">
        <v>173</v>
      </c>
      <c r="C136" s="571" t="s">
        <v>231</v>
      </c>
      <c r="D136" s="531" t="s">
        <v>173</v>
      </c>
      <c r="E136" s="654" t="s">
        <v>321</v>
      </c>
      <c r="F136" s="655"/>
      <c r="G136" s="170"/>
      <c r="H136" s="171"/>
      <c r="I136" s="235"/>
      <c r="J136" s="190"/>
      <c r="K136" s="190"/>
      <c r="L136" s="190"/>
      <c r="M136" s="236"/>
      <c r="N136" s="236"/>
      <c r="O136" s="235"/>
      <c r="P136" s="190"/>
      <c r="Q136" s="190"/>
      <c r="R136" s="422"/>
      <c r="S136" s="422"/>
      <c r="T136" s="423"/>
      <c r="U136" s="206"/>
      <c r="V136" s="239"/>
    </row>
    <row r="137" spans="1:22" s="4" customFormat="1" ht="27.75" customHeight="1">
      <c r="A137" s="759"/>
      <c r="B137" s="611"/>
      <c r="C137" s="571"/>
      <c r="D137" s="561"/>
      <c r="E137" s="172" t="s">
        <v>16</v>
      </c>
      <c r="F137" s="240" t="s">
        <v>322</v>
      </c>
      <c r="G137" s="160" t="s">
        <v>158</v>
      </c>
      <c r="H137" s="186">
        <f>I137+J137+L137+M137+N137+O137+P137+Q137</f>
        <v>15</v>
      </c>
      <c r="I137" s="241"/>
      <c r="J137" s="242"/>
      <c r="K137" s="242"/>
      <c r="L137" s="242"/>
      <c r="M137" s="243">
        <v>15</v>
      </c>
      <c r="N137" s="243"/>
      <c r="O137" s="241"/>
      <c r="P137" s="242"/>
      <c r="Q137" s="242"/>
      <c r="R137" s="427" t="s">
        <v>272</v>
      </c>
      <c r="S137" s="245" t="s">
        <v>306</v>
      </c>
      <c r="T137" s="351" t="s">
        <v>323</v>
      </c>
      <c r="U137" s="258" t="s">
        <v>183</v>
      </c>
      <c r="V137" s="259">
        <v>3</v>
      </c>
    </row>
    <row r="138" spans="1:22" s="4" customFormat="1" ht="15" customHeight="1">
      <c r="A138" s="759"/>
      <c r="B138" s="611"/>
      <c r="C138" s="571"/>
      <c r="D138" s="535" t="s">
        <v>21</v>
      </c>
      <c r="E138" s="536"/>
      <c r="F138" s="536"/>
      <c r="G138" s="537"/>
      <c r="H138" s="192">
        <f>H137</f>
        <v>15</v>
      </c>
      <c r="I138" s="260">
        <f t="shared" ref="I138:Q138" si="38">I137</f>
        <v>0</v>
      </c>
      <c r="J138" s="192">
        <f t="shared" si="38"/>
        <v>0</v>
      </c>
      <c r="K138" s="192"/>
      <c r="L138" s="192">
        <f t="shared" si="38"/>
        <v>0</v>
      </c>
      <c r="M138" s="261">
        <f t="shared" si="38"/>
        <v>15</v>
      </c>
      <c r="N138" s="261">
        <f t="shared" si="38"/>
        <v>0</v>
      </c>
      <c r="O138" s="260">
        <f t="shared" si="38"/>
        <v>0</v>
      </c>
      <c r="P138" s="192">
        <f t="shared" si="38"/>
        <v>0</v>
      </c>
      <c r="Q138" s="192">
        <f t="shared" si="38"/>
        <v>0</v>
      </c>
      <c r="R138" s="539"/>
      <c r="S138" s="539"/>
      <c r="T138" s="539"/>
      <c r="U138" s="539"/>
      <c r="V138" s="540"/>
    </row>
    <row r="139" spans="1:22" s="4" customFormat="1" ht="28.5" customHeight="1">
      <c r="A139" s="759" t="s">
        <v>195</v>
      </c>
      <c r="B139" s="611" t="s">
        <v>173</v>
      </c>
      <c r="C139" s="571" t="s">
        <v>231</v>
      </c>
      <c r="D139" s="531" t="s">
        <v>186</v>
      </c>
      <c r="E139" s="654" t="s">
        <v>324</v>
      </c>
      <c r="F139" s="655"/>
      <c r="G139" s="170"/>
      <c r="H139" s="171"/>
      <c r="I139" s="235"/>
      <c r="J139" s="190"/>
      <c r="K139" s="190"/>
      <c r="L139" s="190"/>
      <c r="M139" s="236"/>
      <c r="N139" s="236"/>
      <c r="O139" s="235"/>
      <c r="P139" s="190"/>
      <c r="Q139" s="190"/>
      <c r="R139" s="422"/>
      <c r="S139" s="422"/>
      <c r="T139" s="423"/>
      <c r="U139" s="206"/>
      <c r="V139" s="239"/>
    </row>
    <row r="140" spans="1:22" s="4" customFormat="1" ht="15.75" customHeight="1">
      <c r="A140" s="759"/>
      <c r="B140" s="611"/>
      <c r="C140" s="571"/>
      <c r="D140" s="561"/>
      <c r="E140" s="173" t="s">
        <v>16</v>
      </c>
      <c r="F140" s="265" t="s">
        <v>325</v>
      </c>
      <c r="G140" s="160" t="s">
        <v>158</v>
      </c>
      <c r="H140" s="186">
        <f>I140+J140+L140+M140+N140+O140+P140+Q140</f>
        <v>42</v>
      </c>
      <c r="I140" s="241"/>
      <c r="J140" s="242"/>
      <c r="K140" s="242"/>
      <c r="L140" s="242"/>
      <c r="M140" s="243">
        <v>42</v>
      </c>
      <c r="N140" s="243"/>
      <c r="O140" s="241"/>
      <c r="P140" s="242"/>
      <c r="Q140" s="242"/>
      <c r="R140" s="427" t="s">
        <v>272</v>
      </c>
      <c r="S140" s="245" t="s">
        <v>306</v>
      </c>
      <c r="T140" s="351" t="s">
        <v>318</v>
      </c>
      <c r="U140" s="258" t="s">
        <v>183</v>
      </c>
      <c r="V140" s="259">
        <v>2</v>
      </c>
    </row>
    <row r="141" spans="1:22" s="4" customFormat="1" ht="15" customHeight="1">
      <c r="A141" s="759"/>
      <c r="B141" s="611"/>
      <c r="C141" s="571"/>
      <c r="D141" s="535" t="s">
        <v>21</v>
      </c>
      <c r="E141" s="536"/>
      <c r="F141" s="536"/>
      <c r="G141" s="537"/>
      <c r="H141" s="185">
        <f>H140</f>
        <v>42</v>
      </c>
      <c r="I141" s="248">
        <f t="shared" ref="I141:Q141" si="39">I140</f>
        <v>0</v>
      </c>
      <c r="J141" s="185">
        <f t="shared" si="39"/>
        <v>0</v>
      </c>
      <c r="K141" s="185"/>
      <c r="L141" s="185">
        <f t="shared" si="39"/>
        <v>0</v>
      </c>
      <c r="M141" s="249">
        <f t="shared" si="39"/>
        <v>42</v>
      </c>
      <c r="N141" s="249">
        <f t="shared" si="39"/>
        <v>0</v>
      </c>
      <c r="O141" s="248">
        <f t="shared" si="39"/>
        <v>0</v>
      </c>
      <c r="P141" s="185">
        <f t="shared" si="39"/>
        <v>0</v>
      </c>
      <c r="Q141" s="185">
        <f t="shared" si="39"/>
        <v>0</v>
      </c>
      <c r="R141" s="562"/>
      <c r="S141" s="563"/>
      <c r="T141" s="563"/>
      <c r="U141" s="563"/>
      <c r="V141" s="564"/>
    </row>
    <row r="142" spans="1:22" s="4" customFormat="1" ht="15" customHeight="1">
      <c r="A142" s="471" t="s">
        <v>195</v>
      </c>
      <c r="B142" s="233" t="s">
        <v>173</v>
      </c>
      <c r="C142" s="196" t="s">
        <v>231</v>
      </c>
      <c r="D142" s="565" t="s">
        <v>22</v>
      </c>
      <c r="E142" s="565"/>
      <c r="F142" s="565"/>
      <c r="G142" s="565"/>
      <c r="H142" s="182">
        <f>H138+H141</f>
        <v>57</v>
      </c>
      <c r="I142" s="194">
        <f t="shared" ref="I142:Q142" si="40">I138+I141</f>
        <v>0</v>
      </c>
      <c r="J142" s="182">
        <f t="shared" si="40"/>
        <v>0</v>
      </c>
      <c r="K142" s="182"/>
      <c r="L142" s="182">
        <f t="shared" si="40"/>
        <v>0</v>
      </c>
      <c r="M142" s="257">
        <f t="shared" si="40"/>
        <v>57</v>
      </c>
      <c r="N142" s="257">
        <f t="shared" si="40"/>
        <v>0</v>
      </c>
      <c r="O142" s="194">
        <f t="shared" si="40"/>
        <v>0</v>
      </c>
      <c r="P142" s="182">
        <f t="shared" si="40"/>
        <v>0</v>
      </c>
      <c r="Q142" s="182">
        <f t="shared" si="40"/>
        <v>0</v>
      </c>
      <c r="R142" s="516"/>
      <c r="S142" s="517"/>
      <c r="T142" s="517"/>
      <c r="U142" s="517"/>
      <c r="V142" s="518"/>
    </row>
    <row r="143" spans="1:22" s="72" customFormat="1" ht="15" customHeight="1">
      <c r="A143" s="471" t="s">
        <v>195</v>
      </c>
      <c r="B143" s="233" t="s">
        <v>173</v>
      </c>
      <c r="C143" s="541" t="s">
        <v>24</v>
      </c>
      <c r="D143" s="542"/>
      <c r="E143" s="542"/>
      <c r="F143" s="542"/>
      <c r="G143" s="542"/>
      <c r="H143" s="183">
        <f>H96+H116+H124+H129+H134+H142</f>
        <v>829.96</v>
      </c>
      <c r="I143" s="266">
        <f t="shared" ref="I143:Q143" si="41">I96+I116+I124+I129+I134+I142</f>
        <v>0</v>
      </c>
      <c r="J143" s="183">
        <f t="shared" si="41"/>
        <v>0</v>
      </c>
      <c r="K143" s="183"/>
      <c r="L143" s="183">
        <f t="shared" si="41"/>
        <v>0</v>
      </c>
      <c r="M143" s="267">
        <f t="shared" si="41"/>
        <v>121.44</v>
      </c>
      <c r="N143" s="267">
        <f t="shared" si="41"/>
        <v>235.79</v>
      </c>
      <c r="O143" s="266">
        <f t="shared" si="41"/>
        <v>41.61</v>
      </c>
      <c r="P143" s="183">
        <f t="shared" si="41"/>
        <v>0</v>
      </c>
      <c r="Q143" s="183">
        <f t="shared" si="41"/>
        <v>431.12</v>
      </c>
      <c r="R143" s="428"/>
      <c r="S143" s="544"/>
      <c r="T143" s="544"/>
      <c r="U143" s="544"/>
      <c r="V143" s="545"/>
    </row>
    <row r="144" spans="1:22" s="268" customFormat="1" ht="15" customHeight="1">
      <c r="A144" s="472" t="s">
        <v>195</v>
      </c>
      <c r="B144" s="232" t="s">
        <v>175</v>
      </c>
      <c r="C144" s="620" t="s">
        <v>326</v>
      </c>
      <c r="D144" s="620"/>
      <c r="E144" s="620"/>
      <c r="F144" s="620"/>
      <c r="G144" s="620"/>
      <c r="H144" s="620"/>
      <c r="I144" s="620"/>
      <c r="J144" s="620"/>
      <c r="K144" s="620"/>
      <c r="L144" s="620"/>
      <c r="M144" s="620"/>
      <c r="N144" s="620"/>
      <c r="O144" s="620"/>
      <c r="P144" s="620"/>
      <c r="Q144" s="620"/>
      <c r="R144" s="620"/>
      <c r="S144" s="620"/>
      <c r="T144" s="620"/>
      <c r="U144" s="620"/>
      <c r="V144" s="620"/>
    </row>
    <row r="145" spans="1:22" s="268" customFormat="1" ht="15" customHeight="1">
      <c r="A145" s="472" t="s">
        <v>195</v>
      </c>
      <c r="B145" s="233" t="s">
        <v>175</v>
      </c>
      <c r="C145" s="269" t="s">
        <v>173</v>
      </c>
      <c r="D145" s="621" t="s">
        <v>327</v>
      </c>
      <c r="E145" s="621"/>
      <c r="F145" s="621"/>
      <c r="G145" s="621"/>
      <c r="H145" s="621"/>
      <c r="I145" s="621"/>
      <c r="J145" s="621"/>
      <c r="K145" s="621"/>
      <c r="L145" s="621"/>
      <c r="M145" s="621"/>
      <c r="N145" s="621"/>
      <c r="O145" s="621"/>
      <c r="P145" s="621"/>
      <c r="Q145" s="621"/>
      <c r="R145" s="621"/>
      <c r="S145" s="621"/>
      <c r="T145" s="621"/>
      <c r="U145" s="621"/>
      <c r="V145" s="621"/>
    </row>
    <row r="146" spans="1:22" s="72" customFormat="1" ht="39.75" customHeight="1">
      <c r="A146" s="756" t="s">
        <v>195</v>
      </c>
      <c r="B146" s="611" t="s">
        <v>175</v>
      </c>
      <c r="C146" s="571" t="s">
        <v>173</v>
      </c>
      <c r="D146" s="531" t="s">
        <v>328</v>
      </c>
      <c r="E146" s="654" t="s">
        <v>329</v>
      </c>
      <c r="F146" s="655"/>
      <c r="G146" s="170"/>
      <c r="H146" s="171"/>
      <c r="I146" s="235"/>
      <c r="J146" s="190"/>
      <c r="K146" s="190"/>
      <c r="L146" s="190"/>
      <c r="M146" s="236"/>
      <c r="N146" s="236"/>
      <c r="O146" s="235"/>
      <c r="P146" s="190"/>
      <c r="Q146" s="190"/>
      <c r="R146" s="422"/>
      <c r="S146" s="422"/>
      <c r="T146" s="423"/>
      <c r="U146" s="206"/>
      <c r="V146" s="239"/>
    </row>
    <row r="147" spans="1:22" s="72" customFormat="1" ht="17.25" customHeight="1">
      <c r="A147" s="757"/>
      <c r="B147" s="611"/>
      <c r="C147" s="571"/>
      <c r="D147" s="561"/>
      <c r="E147" s="172" t="s">
        <v>16</v>
      </c>
      <c r="F147" s="240" t="s">
        <v>305</v>
      </c>
      <c r="G147" s="160" t="s">
        <v>158</v>
      </c>
      <c r="H147" s="186">
        <f>I147+J147+L147+M147+N147+O147+P147+Q147</f>
        <v>10</v>
      </c>
      <c r="I147" s="241"/>
      <c r="J147" s="242"/>
      <c r="K147" s="242"/>
      <c r="L147" s="242"/>
      <c r="M147" s="243">
        <v>10</v>
      </c>
      <c r="N147" s="243"/>
      <c r="O147" s="241"/>
      <c r="P147" s="242"/>
      <c r="Q147" s="270"/>
      <c r="R147" s="427" t="s">
        <v>272</v>
      </c>
      <c r="S147" s="245" t="s">
        <v>306</v>
      </c>
      <c r="T147" s="351" t="s">
        <v>283</v>
      </c>
      <c r="U147" s="258" t="s">
        <v>183</v>
      </c>
      <c r="V147" s="259">
        <v>1</v>
      </c>
    </row>
    <row r="148" spans="1:22" s="4" customFormat="1" ht="15" customHeight="1">
      <c r="A148" s="758"/>
      <c r="B148" s="611"/>
      <c r="C148" s="571"/>
      <c r="D148" s="575" t="s">
        <v>21</v>
      </c>
      <c r="E148" s="575"/>
      <c r="F148" s="575"/>
      <c r="G148" s="575"/>
      <c r="H148" s="185">
        <f>H147</f>
        <v>10</v>
      </c>
      <c r="I148" s="248">
        <f t="shared" ref="I148:Q150" si="42">I147</f>
        <v>0</v>
      </c>
      <c r="J148" s="185">
        <f t="shared" si="42"/>
        <v>0</v>
      </c>
      <c r="K148" s="185"/>
      <c r="L148" s="185">
        <f t="shared" si="42"/>
        <v>0</v>
      </c>
      <c r="M148" s="249">
        <f t="shared" si="42"/>
        <v>10</v>
      </c>
      <c r="N148" s="249">
        <f t="shared" si="42"/>
        <v>0</v>
      </c>
      <c r="O148" s="248">
        <f t="shared" si="42"/>
        <v>0</v>
      </c>
      <c r="P148" s="185">
        <f t="shared" si="42"/>
        <v>0</v>
      </c>
      <c r="Q148" s="185">
        <f t="shared" si="42"/>
        <v>0</v>
      </c>
      <c r="R148" s="562"/>
      <c r="S148" s="563"/>
      <c r="T148" s="563"/>
      <c r="U148" s="563"/>
      <c r="V148" s="564"/>
    </row>
    <row r="149" spans="1:22" s="4" customFormat="1" ht="15" customHeight="1">
      <c r="A149" s="471" t="s">
        <v>195</v>
      </c>
      <c r="B149" s="233" t="s">
        <v>175</v>
      </c>
      <c r="C149" s="196" t="s">
        <v>173</v>
      </c>
      <c r="D149" s="565" t="s">
        <v>22</v>
      </c>
      <c r="E149" s="565"/>
      <c r="F149" s="565"/>
      <c r="G149" s="565"/>
      <c r="H149" s="182">
        <f>H148</f>
        <v>10</v>
      </c>
      <c r="I149" s="194">
        <f t="shared" si="42"/>
        <v>0</v>
      </c>
      <c r="J149" s="182">
        <f t="shared" si="42"/>
        <v>0</v>
      </c>
      <c r="K149" s="182"/>
      <c r="L149" s="182">
        <f t="shared" si="42"/>
        <v>0</v>
      </c>
      <c r="M149" s="257">
        <f t="shared" si="42"/>
        <v>10</v>
      </c>
      <c r="N149" s="257">
        <f t="shared" si="42"/>
        <v>0</v>
      </c>
      <c r="O149" s="194">
        <f t="shared" si="42"/>
        <v>0</v>
      </c>
      <c r="P149" s="182">
        <f t="shared" si="42"/>
        <v>0</v>
      </c>
      <c r="Q149" s="182">
        <f t="shared" si="42"/>
        <v>0</v>
      </c>
      <c r="R149" s="516"/>
      <c r="S149" s="517"/>
      <c r="T149" s="517"/>
      <c r="U149" s="517"/>
      <c r="V149" s="518"/>
    </row>
    <row r="150" spans="1:22" s="72" customFormat="1" ht="15" customHeight="1">
      <c r="A150" s="471" t="s">
        <v>195</v>
      </c>
      <c r="B150" s="233" t="s">
        <v>175</v>
      </c>
      <c r="C150" s="541" t="s">
        <v>24</v>
      </c>
      <c r="D150" s="542"/>
      <c r="E150" s="542"/>
      <c r="F150" s="542"/>
      <c r="G150" s="542"/>
      <c r="H150" s="183">
        <f>H149</f>
        <v>10</v>
      </c>
      <c r="I150" s="266">
        <f t="shared" si="42"/>
        <v>0</v>
      </c>
      <c r="J150" s="183">
        <f t="shared" si="42"/>
        <v>0</v>
      </c>
      <c r="K150" s="183"/>
      <c r="L150" s="183">
        <f t="shared" si="42"/>
        <v>0</v>
      </c>
      <c r="M150" s="267">
        <f t="shared" si="42"/>
        <v>10</v>
      </c>
      <c r="N150" s="267">
        <f t="shared" si="42"/>
        <v>0</v>
      </c>
      <c r="O150" s="266">
        <f t="shared" si="42"/>
        <v>0</v>
      </c>
      <c r="P150" s="183">
        <f t="shared" si="42"/>
        <v>0</v>
      </c>
      <c r="Q150" s="183">
        <f t="shared" si="42"/>
        <v>0</v>
      </c>
      <c r="R150" s="428"/>
      <c r="S150" s="544"/>
      <c r="T150" s="544"/>
      <c r="U150" s="544"/>
      <c r="V150" s="545"/>
    </row>
    <row r="151" spans="1:22" s="4" customFormat="1" ht="15" customHeight="1">
      <c r="A151" s="273" t="s">
        <v>195</v>
      </c>
      <c r="B151" s="232" t="s">
        <v>186</v>
      </c>
      <c r="C151" s="766" t="s">
        <v>330</v>
      </c>
      <c r="D151" s="767"/>
      <c r="E151" s="767"/>
      <c r="F151" s="767"/>
      <c r="G151" s="767"/>
      <c r="H151" s="767"/>
      <c r="I151" s="767"/>
      <c r="J151" s="767"/>
      <c r="K151" s="767"/>
      <c r="L151" s="767"/>
      <c r="M151" s="767"/>
      <c r="N151" s="767"/>
      <c r="O151" s="767"/>
      <c r="P151" s="767"/>
      <c r="Q151" s="767"/>
      <c r="R151" s="767"/>
      <c r="S151" s="767"/>
      <c r="T151" s="767"/>
      <c r="U151" s="767"/>
      <c r="V151" s="768"/>
    </row>
    <row r="152" spans="1:22" s="4" customFormat="1" ht="15" customHeight="1">
      <c r="A152" s="273" t="s">
        <v>195</v>
      </c>
      <c r="B152" s="233" t="s">
        <v>186</v>
      </c>
      <c r="C152" s="196" t="s">
        <v>173</v>
      </c>
      <c r="D152" s="760" t="s">
        <v>331</v>
      </c>
      <c r="E152" s="761"/>
      <c r="F152" s="761"/>
      <c r="G152" s="761"/>
      <c r="H152" s="761"/>
      <c r="I152" s="761"/>
      <c r="J152" s="761"/>
      <c r="K152" s="761"/>
      <c r="L152" s="761"/>
      <c r="M152" s="761"/>
      <c r="N152" s="761"/>
      <c r="O152" s="761"/>
      <c r="P152" s="761"/>
      <c r="Q152" s="761"/>
      <c r="R152" s="761"/>
      <c r="S152" s="761"/>
      <c r="T152" s="761"/>
      <c r="U152" s="761"/>
      <c r="V152" s="762"/>
    </row>
    <row r="153" spans="1:22" s="72" customFormat="1" ht="31.5" customHeight="1">
      <c r="A153" s="756" t="s">
        <v>195</v>
      </c>
      <c r="B153" s="763" t="s">
        <v>186</v>
      </c>
      <c r="C153" s="528" t="s">
        <v>173</v>
      </c>
      <c r="D153" s="531" t="s">
        <v>173</v>
      </c>
      <c r="E153" s="654" t="s">
        <v>332</v>
      </c>
      <c r="F153" s="655"/>
      <c r="G153" s="170"/>
      <c r="H153" s="171"/>
      <c r="I153" s="235"/>
      <c r="J153" s="190"/>
      <c r="K153" s="190"/>
      <c r="L153" s="190"/>
      <c r="M153" s="236"/>
      <c r="N153" s="236"/>
      <c r="O153" s="235"/>
      <c r="P153" s="190"/>
      <c r="Q153" s="190"/>
      <c r="R153" s="422"/>
      <c r="S153" s="422"/>
      <c r="T153" s="423"/>
      <c r="U153" s="206"/>
      <c r="V153" s="239"/>
    </row>
    <row r="154" spans="1:22" s="72" customFormat="1" ht="28.5" customHeight="1">
      <c r="A154" s="757"/>
      <c r="B154" s="764"/>
      <c r="C154" s="529"/>
      <c r="D154" s="561"/>
      <c r="E154" s="172" t="s">
        <v>16</v>
      </c>
      <c r="F154" s="240" t="s">
        <v>333</v>
      </c>
      <c r="G154" s="160" t="s">
        <v>20</v>
      </c>
      <c r="H154" s="186">
        <f>I154+J154+L154+M154+N154+O154+P154+Q154</f>
        <v>1.5</v>
      </c>
      <c r="I154" s="241">
        <v>1.5</v>
      </c>
      <c r="J154" s="242"/>
      <c r="K154" s="242"/>
      <c r="L154" s="242"/>
      <c r="M154" s="243"/>
      <c r="N154" s="243"/>
      <c r="O154" s="241"/>
      <c r="P154" s="242"/>
      <c r="Q154" s="270"/>
      <c r="R154" s="427" t="s">
        <v>272</v>
      </c>
      <c r="S154" s="245" t="s">
        <v>334</v>
      </c>
      <c r="T154" s="425" t="s">
        <v>264</v>
      </c>
      <c r="U154" s="258" t="s">
        <v>183</v>
      </c>
      <c r="V154" s="259">
        <v>3</v>
      </c>
    </row>
    <row r="155" spans="1:22" s="4" customFormat="1" ht="15" customHeight="1">
      <c r="A155" s="758"/>
      <c r="B155" s="765"/>
      <c r="C155" s="530"/>
      <c r="D155" s="535" t="s">
        <v>21</v>
      </c>
      <c r="E155" s="536"/>
      <c r="F155" s="536"/>
      <c r="G155" s="537"/>
      <c r="H155" s="185">
        <f>H154</f>
        <v>1.5</v>
      </c>
      <c r="I155" s="248">
        <f t="shared" ref="I155:Q155" si="43">I154</f>
        <v>1.5</v>
      </c>
      <c r="J155" s="185">
        <f t="shared" si="43"/>
        <v>0</v>
      </c>
      <c r="K155" s="185"/>
      <c r="L155" s="185">
        <f t="shared" si="43"/>
        <v>0</v>
      </c>
      <c r="M155" s="249">
        <f t="shared" si="43"/>
        <v>0</v>
      </c>
      <c r="N155" s="249">
        <f t="shared" si="43"/>
        <v>0</v>
      </c>
      <c r="O155" s="248">
        <f t="shared" si="43"/>
        <v>0</v>
      </c>
      <c r="P155" s="185">
        <f t="shared" si="43"/>
        <v>0</v>
      </c>
      <c r="Q155" s="185">
        <f t="shared" si="43"/>
        <v>0</v>
      </c>
      <c r="R155" s="562"/>
      <c r="S155" s="563"/>
      <c r="T155" s="563"/>
      <c r="U155" s="563"/>
      <c r="V155" s="564"/>
    </row>
    <row r="156" spans="1:22" s="4" customFormat="1" ht="29.25" customHeight="1">
      <c r="A156" s="756" t="s">
        <v>195</v>
      </c>
      <c r="B156" s="763" t="s">
        <v>186</v>
      </c>
      <c r="C156" s="528" t="s">
        <v>173</v>
      </c>
      <c r="D156" s="531" t="s">
        <v>175</v>
      </c>
      <c r="E156" s="654" t="s">
        <v>335</v>
      </c>
      <c r="F156" s="655"/>
      <c r="G156" s="170"/>
      <c r="H156" s="171"/>
      <c r="I156" s="235"/>
      <c r="J156" s="190"/>
      <c r="K156" s="190"/>
      <c r="L156" s="190"/>
      <c r="M156" s="236"/>
      <c r="N156" s="236"/>
      <c r="O156" s="235"/>
      <c r="P156" s="190"/>
      <c r="Q156" s="190"/>
      <c r="R156" s="422"/>
      <c r="S156" s="422"/>
      <c r="T156" s="423"/>
      <c r="U156" s="206"/>
      <c r="V156" s="239"/>
    </row>
    <row r="157" spans="1:22" s="4" customFormat="1" ht="32.25" customHeight="1">
      <c r="A157" s="757"/>
      <c r="B157" s="764"/>
      <c r="C157" s="529"/>
      <c r="D157" s="561"/>
      <c r="E157" s="173" t="s">
        <v>16</v>
      </c>
      <c r="F157" s="240" t="s">
        <v>336</v>
      </c>
      <c r="G157" s="160" t="s">
        <v>20</v>
      </c>
      <c r="H157" s="186">
        <f>I157+J157+L157+M157+N157+O157+P157+Q157</f>
        <v>8</v>
      </c>
      <c r="I157" s="241">
        <v>8</v>
      </c>
      <c r="J157" s="242"/>
      <c r="K157" s="242"/>
      <c r="L157" s="242"/>
      <c r="M157" s="243"/>
      <c r="N157" s="243"/>
      <c r="O157" s="241"/>
      <c r="P157" s="242"/>
      <c r="Q157" s="271"/>
      <c r="R157" s="427" t="s">
        <v>272</v>
      </c>
      <c r="S157" s="245" t="s">
        <v>334</v>
      </c>
      <c r="T157" s="351" t="s">
        <v>318</v>
      </c>
      <c r="U157" s="258" t="s">
        <v>183</v>
      </c>
      <c r="V157" s="259">
        <v>35</v>
      </c>
    </row>
    <row r="158" spans="1:22" s="4" customFormat="1" ht="15" customHeight="1">
      <c r="A158" s="758"/>
      <c r="B158" s="765"/>
      <c r="C158" s="530"/>
      <c r="D158" s="535" t="s">
        <v>21</v>
      </c>
      <c r="E158" s="536"/>
      <c r="F158" s="536"/>
      <c r="G158" s="537"/>
      <c r="H158" s="185">
        <f>H157</f>
        <v>8</v>
      </c>
      <c r="I158" s="185">
        <f t="shared" ref="I158:Q158" si="44">I157</f>
        <v>8</v>
      </c>
      <c r="J158" s="185">
        <f t="shared" si="44"/>
        <v>0</v>
      </c>
      <c r="K158" s="185"/>
      <c r="L158" s="185">
        <f t="shared" si="44"/>
        <v>0</v>
      </c>
      <c r="M158" s="185">
        <f t="shared" si="44"/>
        <v>0</v>
      </c>
      <c r="N158" s="185">
        <f t="shared" si="44"/>
        <v>0</v>
      </c>
      <c r="O158" s="185">
        <f t="shared" si="44"/>
        <v>0</v>
      </c>
      <c r="P158" s="185">
        <f t="shared" si="44"/>
        <v>0</v>
      </c>
      <c r="Q158" s="185">
        <f t="shared" si="44"/>
        <v>0</v>
      </c>
      <c r="R158" s="562"/>
      <c r="S158" s="563"/>
      <c r="T158" s="563"/>
      <c r="U158" s="563"/>
      <c r="V158" s="564"/>
    </row>
    <row r="159" spans="1:22" s="72" customFormat="1" ht="31.5" customHeight="1">
      <c r="A159" s="756" t="s">
        <v>195</v>
      </c>
      <c r="B159" s="763" t="s">
        <v>186</v>
      </c>
      <c r="C159" s="528" t="s">
        <v>173</v>
      </c>
      <c r="D159" s="531" t="s">
        <v>186</v>
      </c>
      <c r="E159" s="654" t="s">
        <v>337</v>
      </c>
      <c r="F159" s="655"/>
      <c r="G159" s="170"/>
      <c r="H159" s="171"/>
      <c r="I159" s="235"/>
      <c r="J159" s="190"/>
      <c r="K159" s="190"/>
      <c r="L159" s="190"/>
      <c r="M159" s="236"/>
      <c r="N159" s="236"/>
      <c r="O159" s="235"/>
      <c r="P159" s="190"/>
      <c r="Q159" s="190"/>
      <c r="R159" s="422"/>
      <c r="S159" s="422"/>
      <c r="T159" s="423"/>
      <c r="U159" s="206"/>
      <c r="V159" s="239"/>
    </row>
    <row r="160" spans="1:22" s="72" customFormat="1" ht="24" customHeight="1">
      <c r="A160" s="757"/>
      <c r="B160" s="764"/>
      <c r="C160" s="529"/>
      <c r="D160" s="561"/>
      <c r="E160" s="172" t="s">
        <v>16</v>
      </c>
      <c r="F160" s="240" t="s">
        <v>338</v>
      </c>
      <c r="G160" s="160" t="s">
        <v>20</v>
      </c>
      <c r="H160" s="186">
        <f>I160+J160+L160+M160+N160+O160+P160+Q160</f>
        <v>1.5</v>
      </c>
      <c r="I160" s="241">
        <v>1.5</v>
      </c>
      <c r="J160" s="242"/>
      <c r="K160" s="242"/>
      <c r="L160" s="242"/>
      <c r="M160" s="243"/>
      <c r="N160" s="243"/>
      <c r="O160" s="241"/>
      <c r="P160" s="242"/>
      <c r="Q160" s="270"/>
      <c r="R160" s="427" t="s">
        <v>272</v>
      </c>
      <c r="S160" s="245" t="s">
        <v>334</v>
      </c>
      <c r="T160" s="351" t="s">
        <v>339</v>
      </c>
      <c r="U160" s="258" t="s">
        <v>183</v>
      </c>
      <c r="V160" s="259">
        <v>1</v>
      </c>
    </row>
    <row r="161" spans="1:22" s="4" customFormat="1" ht="15" customHeight="1">
      <c r="A161" s="758"/>
      <c r="B161" s="765"/>
      <c r="C161" s="530"/>
      <c r="D161" s="535" t="s">
        <v>21</v>
      </c>
      <c r="E161" s="536"/>
      <c r="F161" s="536"/>
      <c r="G161" s="537"/>
      <c r="H161" s="185">
        <f>H160</f>
        <v>1.5</v>
      </c>
      <c r="I161" s="248">
        <f t="shared" ref="I161:Q161" si="45">I160</f>
        <v>1.5</v>
      </c>
      <c r="J161" s="185">
        <f t="shared" si="45"/>
        <v>0</v>
      </c>
      <c r="K161" s="185"/>
      <c r="L161" s="185">
        <f t="shared" si="45"/>
        <v>0</v>
      </c>
      <c r="M161" s="249">
        <f t="shared" si="45"/>
        <v>0</v>
      </c>
      <c r="N161" s="249">
        <f t="shared" si="45"/>
        <v>0</v>
      </c>
      <c r="O161" s="248">
        <f t="shared" si="45"/>
        <v>0</v>
      </c>
      <c r="P161" s="185">
        <f t="shared" si="45"/>
        <v>0</v>
      </c>
      <c r="Q161" s="185">
        <f t="shared" si="45"/>
        <v>0</v>
      </c>
      <c r="R161" s="562"/>
      <c r="S161" s="563"/>
      <c r="T161" s="563"/>
      <c r="U161" s="563"/>
      <c r="V161" s="564"/>
    </row>
    <row r="162" spans="1:22" s="4" customFormat="1" ht="29.25" customHeight="1">
      <c r="A162" s="756" t="s">
        <v>195</v>
      </c>
      <c r="B162" s="763" t="s">
        <v>186</v>
      </c>
      <c r="C162" s="528" t="s">
        <v>173</v>
      </c>
      <c r="D162" s="531" t="s">
        <v>340</v>
      </c>
      <c r="E162" s="654" t="s">
        <v>341</v>
      </c>
      <c r="F162" s="655"/>
      <c r="G162" s="170"/>
      <c r="H162" s="171"/>
      <c r="I162" s="235"/>
      <c r="J162" s="190"/>
      <c r="K162" s="190"/>
      <c r="L162" s="190"/>
      <c r="M162" s="236"/>
      <c r="N162" s="236"/>
      <c r="O162" s="235"/>
      <c r="P162" s="190"/>
      <c r="Q162" s="190"/>
      <c r="R162" s="422"/>
      <c r="S162" s="422"/>
      <c r="T162" s="423"/>
      <c r="U162" s="206"/>
      <c r="V162" s="239"/>
    </row>
    <row r="163" spans="1:22" s="4" customFormat="1" ht="25.5" customHeight="1">
      <c r="A163" s="757"/>
      <c r="B163" s="764"/>
      <c r="C163" s="529"/>
      <c r="D163" s="561"/>
      <c r="E163" s="173" t="s">
        <v>16</v>
      </c>
      <c r="F163" s="240" t="s">
        <v>342</v>
      </c>
      <c r="G163" s="160" t="s">
        <v>160</v>
      </c>
      <c r="H163" s="186">
        <f>I163+J163+L163+M163+N163+O163+P163+Q163</f>
        <v>1.37</v>
      </c>
      <c r="I163" s="241"/>
      <c r="J163" s="242"/>
      <c r="K163" s="242"/>
      <c r="L163" s="242"/>
      <c r="M163" s="243"/>
      <c r="N163" s="243"/>
      <c r="O163" s="241">
        <v>1.37</v>
      </c>
      <c r="P163" s="242"/>
      <c r="Q163" s="271"/>
      <c r="R163" s="427" t="s">
        <v>272</v>
      </c>
      <c r="S163" s="245" t="s">
        <v>343</v>
      </c>
      <c r="T163" s="351" t="s">
        <v>318</v>
      </c>
      <c r="U163" s="258" t="s">
        <v>183</v>
      </c>
      <c r="V163" s="259">
        <v>1</v>
      </c>
    </row>
    <row r="164" spans="1:22" s="4" customFormat="1" ht="15" customHeight="1">
      <c r="A164" s="758"/>
      <c r="B164" s="765"/>
      <c r="C164" s="530"/>
      <c r="D164" s="535" t="s">
        <v>21</v>
      </c>
      <c r="E164" s="536"/>
      <c r="F164" s="536"/>
      <c r="G164" s="537"/>
      <c r="H164" s="185">
        <f>H163</f>
        <v>1.37</v>
      </c>
      <c r="I164" s="248">
        <f t="shared" ref="I164:Q164" si="46">I163</f>
        <v>0</v>
      </c>
      <c r="J164" s="185">
        <f t="shared" si="46"/>
        <v>0</v>
      </c>
      <c r="K164" s="185"/>
      <c r="L164" s="185">
        <f t="shared" si="46"/>
        <v>0</v>
      </c>
      <c r="M164" s="249">
        <f t="shared" si="46"/>
        <v>0</v>
      </c>
      <c r="N164" s="249">
        <f t="shared" si="46"/>
        <v>0</v>
      </c>
      <c r="O164" s="248">
        <f t="shared" si="46"/>
        <v>1.37</v>
      </c>
      <c r="P164" s="185">
        <f t="shared" si="46"/>
        <v>0</v>
      </c>
      <c r="Q164" s="185">
        <f t="shared" si="46"/>
        <v>0</v>
      </c>
      <c r="R164" s="562"/>
      <c r="S164" s="563"/>
      <c r="T164" s="563"/>
      <c r="U164" s="563"/>
      <c r="V164" s="564"/>
    </row>
    <row r="165" spans="1:22" s="72" customFormat="1" ht="31.5" customHeight="1">
      <c r="A165" s="756" t="s">
        <v>195</v>
      </c>
      <c r="B165" s="763" t="s">
        <v>186</v>
      </c>
      <c r="C165" s="528" t="s">
        <v>173</v>
      </c>
      <c r="D165" s="531" t="s">
        <v>344</v>
      </c>
      <c r="E165" s="654" t="s">
        <v>345</v>
      </c>
      <c r="F165" s="655"/>
      <c r="G165" s="170"/>
      <c r="H165" s="171"/>
      <c r="I165" s="235"/>
      <c r="J165" s="190"/>
      <c r="K165" s="190"/>
      <c r="L165" s="190"/>
      <c r="M165" s="236"/>
      <c r="N165" s="236"/>
      <c r="O165" s="235"/>
      <c r="P165" s="190"/>
      <c r="Q165" s="190"/>
      <c r="R165" s="422"/>
      <c r="S165" s="422"/>
      <c r="T165" s="423"/>
      <c r="U165" s="206"/>
      <c r="V165" s="239"/>
    </row>
    <row r="166" spans="1:22" s="72" customFormat="1" ht="23.25" customHeight="1">
      <c r="A166" s="757"/>
      <c r="B166" s="764"/>
      <c r="C166" s="529"/>
      <c r="D166" s="561"/>
      <c r="E166" s="172" t="s">
        <v>16</v>
      </c>
      <c r="F166" s="240" t="s">
        <v>346</v>
      </c>
      <c r="G166" s="258" t="s">
        <v>1119</v>
      </c>
      <c r="H166" s="186">
        <f>I166+J166+L166+M166+N166+O166+P166+Q166</f>
        <v>4.46</v>
      </c>
      <c r="I166" s="241">
        <v>0.47</v>
      </c>
      <c r="J166" s="242"/>
      <c r="K166" s="242"/>
      <c r="L166" s="242"/>
      <c r="M166" s="243"/>
      <c r="N166" s="243">
        <v>3.67</v>
      </c>
      <c r="O166" s="241">
        <v>0.32</v>
      </c>
      <c r="P166" s="242"/>
      <c r="Q166" s="270"/>
      <c r="R166" s="427" t="s">
        <v>272</v>
      </c>
      <c r="S166" s="245" t="s">
        <v>347</v>
      </c>
      <c r="T166" s="351" t="s">
        <v>348</v>
      </c>
      <c r="U166" s="258" t="s">
        <v>183</v>
      </c>
      <c r="V166" s="259">
        <v>1</v>
      </c>
    </row>
    <row r="167" spans="1:22" s="4" customFormat="1" ht="15" customHeight="1">
      <c r="A167" s="758"/>
      <c r="B167" s="765"/>
      <c r="C167" s="530"/>
      <c r="D167" s="535" t="s">
        <v>21</v>
      </c>
      <c r="E167" s="536"/>
      <c r="F167" s="536"/>
      <c r="G167" s="537"/>
      <c r="H167" s="185">
        <f>H166</f>
        <v>4.46</v>
      </c>
      <c r="I167" s="248">
        <f t="shared" ref="I167:Q167" si="47">I166</f>
        <v>0.47</v>
      </c>
      <c r="J167" s="185">
        <f t="shared" si="47"/>
        <v>0</v>
      </c>
      <c r="K167" s="185"/>
      <c r="L167" s="185">
        <f t="shared" si="47"/>
        <v>0</v>
      </c>
      <c r="M167" s="249">
        <f t="shared" si="47"/>
        <v>0</v>
      </c>
      <c r="N167" s="249">
        <f t="shared" si="47"/>
        <v>3.67</v>
      </c>
      <c r="O167" s="248">
        <f t="shared" si="47"/>
        <v>0.32</v>
      </c>
      <c r="P167" s="185">
        <f t="shared" si="47"/>
        <v>0</v>
      </c>
      <c r="Q167" s="185">
        <f t="shared" si="47"/>
        <v>0</v>
      </c>
      <c r="R167" s="562"/>
      <c r="S167" s="563"/>
      <c r="T167" s="563"/>
      <c r="U167" s="563"/>
      <c r="V167" s="564"/>
    </row>
    <row r="168" spans="1:22" s="4" customFormat="1" ht="29.25" customHeight="1">
      <c r="A168" s="756" t="s">
        <v>195</v>
      </c>
      <c r="B168" s="763" t="s">
        <v>186</v>
      </c>
      <c r="C168" s="528" t="s">
        <v>173</v>
      </c>
      <c r="D168" s="531" t="s">
        <v>349</v>
      </c>
      <c r="E168" s="654" t="s">
        <v>335</v>
      </c>
      <c r="F168" s="655"/>
      <c r="G168" s="170"/>
      <c r="H168" s="171"/>
      <c r="I168" s="235"/>
      <c r="J168" s="190"/>
      <c r="K168" s="190"/>
      <c r="L168" s="190"/>
      <c r="M168" s="236"/>
      <c r="N168" s="236"/>
      <c r="O168" s="235"/>
      <c r="P168" s="190"/>
      <c r="Q168" s="190"/>
      <c r="R168" s="422"/>
      <c r="S168" s="422"/>
      <c r="T168" s="423"/>
      <c r="U168" s="206"/>
      <c r="V168" s="239"/>
    </row>
    <row r="169" spans="1:22" s="4" customFormat="1" ht="25.5" customHeight="1">
      <c r="A169" s="757"/>
      <c r="B169" s="764"/>
      <c r="C169" s="529"/>
      <c r="D169" s="561"/>
      <c r="E169" s="272" t="s">
        <v>16</v>
      </c>
      <c r="F169" s="240" t="s">
        <v>350</v>
      </c>
      <c r="G169" s="160" t="s">
        <v>158</v>
      </c>
      <c r="H169" s="186">
        <f>I169+J169+L169+M169+N169+O169+P169+Q169</f>
        <v>6</v>
      </c>
      <c r="I169" s="241"/>
      <c r="J169" s="242"/>
      <c r="K169" s="242"/>
      <c r="L169" s="242"/>
      <c r="M169" s="243">
        <v>6</v>
      </c>
      <c r="N169" s="243"/>
      <c r="O169" s="241"/>
      <c r="P169" s="242"/>
      <c r="Q169" s="271"/>
      <c r="R169" s="427" t="s">
        <v>272</v>
      </c>
      <c r="S169" s="245" t="s">
        <v>334</v>
      </c>
      <c r="T169" s="351" t="s">
        <v>351</v>
      </c>
      <c r="U169" s="258" t="s">
        <v>183</v>
      </c>
      <c r="V169" s="259">
        <v>5</v>
      </c>
    </row>
    <row r="170" spans="1:22" s="4" customFormat="1" ht="28.5" customHeight="1">
      <c r="A170" s="757"/>
      <c r="B170" s="764"/>
      <c r="C170" s="529"/>
      <c r="D170" s="561"/>
      <c r="E170" s="272" t="s">
        <v>17</v>
      </c>
      <c r="F170" s="240" t="s">
        <v>352</v>
      </c>
      <c r="G170" s="160" t="s">
        <v>158</v>
      </c>
      <c r="H170" s="186">
        <f>I170+J170+L170+M170+N170+O170+P170+Q170</f>
        <v>4</v>
      </c>
      <c r="I170" s="241"/>
      <c r="J170" s="242"/>
      <c r="K170" s="242"/>
      <c r="L170" s="242"/>
      <c r="M170" s="243">
        <v>4</v>
      </c>
      <c r="N170" s="243"/>
      <c r="O170" s="241"/>
      <c r="P170" s="242"/>
      <c r="Q170" s="242"/>
      <c r="R170" s="427" t="s">
        <v>272</v>
      </c>
      <c r="S170" s="245" t="s">
        <v>334</v>
      </c>
      <c r="T170" s="351" t="s">
        <v>351</v>
      </c>
      <c r="U170" s="258" t="s">
        <v>183</v>
      </c>
      <c r="V170" s="259">
        <v>6</v>
      </c>
    </row>
    <row r="171" spans="1:22" s="4" customFormat="1" ht="15" customHeight="1">
      <c r="A171" s="758"/>
      <c r="B171" s="765"/>
      <c r="C171" s="530"/>
      <c r="D171" s="535" t="s">
        <v>21</v>
      </c>
      <c r="E171" s="536"/>
      <c r="F171" s="536"/>
      <c r="G171" s="537"/>
      <c r="H171" s="248">
        <f>H169+H170</f>
        <v>10</v>
      </c>
      <c r="I171" s="248">
        <f t="shared" ref="I171:Q171" si="48">I169+I170</f>
        <v>0</v>
      </c>
      <c r="J171" s="248">
        <f t="shared" si="48"/>
        <v>0</v>
      </c>
      <c r="K171" s="248"/>
      <c r="L171" s="248">
        <f t="shared" si="48"/>
        <v>0</v>
      </c>
      <c r="M171" s="249">
        <f t="shared" si="48"/>
        <v>10</v>
      </c>
      <c r="N171" s="249">
        <f t="shared" si="48"/>
        <v>0</v>
      </c>
      <c r="O171" s="248">
        <f t="shared" si="48"/>
        <v>0</v>
      </c>
      <c r="P171" s="248">
        <f t="shared" si="48"/>
        <v>0</v>
      </c>
      <c r="Q171" s="248">
        <f t="shared" si="48"/>
        <v>0</v>
      </c>
      <c r="R171" s="562"/>
      <c r="S171" s="563"/>
      <c r="T171" s="563"/>
      <c r="U171" s="563"/>
      <c r="V171" s="564"/>
    </row>
    <row r="172" spans="1:22" s="72" customFormat="1" ht="25.5" customHeight="1">
      <c r="A172" s="756" t="s">
        <v>195</v>
      </c>
      <c r="B172" s="763" t="s">
        <v>186</v>
      </c>
      <c r="C172" s="528" t="s">
        <v>173</v>
      </c>
      <c r="D172" s="531" t="s">
        <v>353</v>
      </c>
      <c r="E172" s="654" t="s">
        <v>354</v>
      </c>
      <c r="F172" s="655"/>
      <c r="G172" s="170"/>
      <c r="H172" s="171"/>
      <c r="I172" s="235"/>
      <c r="J172" s="190"/>
      <c r="K172" s="190"/>
      <c r="L172" s="190"/>
      <c r="M172" s="236"/>
      <c r="N172" s="236"/>
      <c r="O172" s="235"/>
      <c r="P172" s="190"/>
      <c r="Q172" s="190"/>
      <c r="R172" s="422"/>
      <c r="S172" s="422"/>
      <c r="T172" s="423"/>
      <c r="U172" s="206"/>
      <c r="V172" s="239"/>
    </row>
    <row r="173" spans="1:22" s="72" customFormat="1" ht="28.5" customHeight="1">
      <c r="A173" s="757"/>
      <c r="B173" s="764"/>
      <c r="C173" s="529"/>
      <c r="D173" s="561"/>
      <c r="E173" s="172" t="s">
        <v>16</v>
      </c>
      <c r="F173" s="240" t="s">
        <v>355</v>
      </c>
      <c r="G173" s="160" t="s">
        <v>158</v>
      </c>
      <c r="H173" s="186">
        <f>I173+J173+L173+M173+N173+O173+P173+Q173</f>
        <v>5</v>
      </c>
      <c r="I173" s="241">
        <v>4</v>
      </c>
      <c r="J173" s="242"/>
      <c r="K173" s="242"/>
      <c r="L173" s="242"/>
      <c r="M173" s="243"/>
      <c r="N173" s="243"/>
      <c r="O173" s="241">
        <v>1</v>
      </c>
      <c r="P173" s="242"/>
      <c r="Q173" s="270"/>
      <c r="R173" s="427" t="s">
        <v>272</v>
      </c>
      <c r="S173" s="245" t="s">
        <v>334</v>
      </c>
      <c r="T173" s="351" t="s">
        <v>356</v>
      </c>
      <c r="U173" s="258" t="s">
        <v>183</v>
      </c>
      <c r="V173" s="259">
        <v>6</v>
      </c>
    </row>
    <row r="174" spans="1:22" s="4" customFormat="1" ht="15" customHeight="1">
      <c r="A174" s="758"/>
      <c r="B174" s="765"/>
      <c r="C174" s="530"/>
      <c r="D174" s="535" t="s">
        <v>21</v>
      </c>
      <c r="E174" s="536"/>
      <c r="F174" s="536"/>
      <c r="G174" s="537"/>
      <c r="H174" s="248">
        <f>H173</f>
        <v>5</v>
      </c>
      <c r="I174" s="248">
        <f t="shared" ref="I174:Q174" si="49">I173</f>
        <v>4</v>
      </c>
      <c r="J174" s="248">
        <f t="shared" si="49"/>
        <v>0</v>
      </c>
      <c r="K174" s="248"/>
      <c r="L174" s="248">
        <f t="shared" si="49"/>
        <v>0</v>
      </c>
      <c r="M174" s="249">
        <f t="shared" si="49"/>
        <v>0</v>
      </c>
      <c r="N174" s="249">
        <f t="shared" si="49"/>
        <v>0</v>
      </c>
      <c r="O174" s="248">
        <f t="shared" si="49"/>
        <v>1</v>
      </c>
      <c r="P174" s="248">
        <f t="shared" si="49"/>
        <v>0</v>
      </c>
      <c r="Q174" s="248">
        <f t="shared" si="49"/>
        <v>0</v>
      </c>
      <c r="R174" s="562"/>
      <c r="S174" s="563"/>
      <c r="T174" s="563"/>
      <c r="U174" s="563"/>
      <c r="V174" s="564"/>
    </row>
    <row r="175" spans="1:22" s="4" customFormat="1" ht="15" customHeight="1">
      <c r="A175" s="471" t="s">
        <v>195</v>
      </c>
      <c r="B175" s="233" t="s">
        <v>186</v>
      </c>
      <c r="C175" s="196" t="s">
        <v>357</v>
      </c>
      <c r="D175" s="513" t="s">
        <v>22</v>
      </c>
      <c r="E175" s="514"/>
      <c r="F175" s="514"/>
      <c r="G175" s="515"/>
      <c r="H175" s="182">
        <f t="shared" ref="H175:Q175" si="50">H155+H158+H161+H164+H167+H171+H174</f>
        <v>31.830000000000002</v>
      </c>
      <c r="I175" s="194">
        <f t="shared" si="50"/>
        <v>15.47</v>
      </c>
      <c r="J175" s="182">
        <f t="shared" si="50"/>
        <v>0</v>
      </c>
      <c r="K175" s="182"/>
      <c r="L175" s="182">
        <f t="shared" si="50"/>
        <v>0</v>
      </c>
      <c r="M175" s="257">
        <f t="shared" si="50"/>
        <v>10</v>
      </c>
      <c r="N175" s="257">
        <f t="shared" si="50"/>
        <v>3.67</v>
      </c>
      <c r="O175" s="194">
        <f t="shared" si="50"/>
        <v>2.6900000000000004</v>
      </c>
      <c r="P175" s="182">
        <f t="shared" si="50"/>
        <v>0</v>
      </c>
      <c r="Q175" s="182">
        <f t="shared" si="50"/>
        <v>0</v>
      </c>
      <c r="R175" s="516"/>
      <c r="S175" s="517"/>
      <c r="T175" s="517"/>
      <c r="U175" s="517"/>
      <c r="V175" s="518"/>
    </row>
    <row r="176" spans="1:22" s="4" customFormat="1" ht="15" customHeight="1">
      <c r="A176" s="273" t="s">
        <v>195</v>
      </c>
      <c r="B176" s="233" t="s">
        <v>186</v>
      </c>
      <c r="C176" s="196" t="s">
        <v>175</v>
      </c>
      <c r="D176" s="578" t="s">
        <v>358</v>
      </c>
      <c r="E176" s="578"/>
      <c r="F176" s="578"/>
      <c r="G176" s="578"/>
      <c r="H176" s="578"/>
      <c r="I176" s="578"/>
      <c r="J176" s="578"/>
      <c r="K176" s="578"/>
      <c r="L176" s="578"/>
      <c r="M176" s="578"/>
      <c r="N176" s="578"/>
      <c r="O176" s="578"/>
      <c r="P176" s="578"/>
      <c r="Q176" s="578"/>
      <c r="R176" s="578"/>
      <c r="S176" s="578"/>
      <c r="T176" s="578"/>
      <c r="U176" s="578"/>
      <c r="V176" s="578"/>
    </row>
    <row r="177" spans="1:22" s="72" customFormat="1" ht="27" customHeight="1">
      <c r="A177" s="756" t="s">
        <v>195</v>
      </c>
      <c r="B177" s="611" t="s">
        <v>186</v>
      </c>
      <c r="C177" s="571" t="s">
        <v>175</v>
      </c>
      <c r="D177" s="531" t="s">
        <v>243</v>
      </c>
      <c r="E177" s="533" t="s">
        <v>359</v>
      </c>
      <c r="F177" s="534"/>
      <c r="G177" s="170"/>
      <c r="H177" s="171"/>
      <c r="I177" s="235"/>
      <c r="J177" s="190"/>
      <c r="K177" s="190"/>
      <c r="L177" s="190"/>
      <c r="M177" s="236"/>
      <c r="N177" s="236"/>
      <c r="O177" s="235"/>
      <c r="P177" s="190"/>
      <c r="Q177" s="190"/>
      <c r="R177" s="422"/>
      <c r="S177" s="422"/>
      <c r="T177" s="423"/>
      <c r="U177" s="206"/>
      <c r="V177" s="239"/>
    </row>
    <row r="178" spans="1:22" s="72" customFormat="1" ht="25.5" customHeight="1">
      <c r="A178" s="757"/>
      <c r="B178" s="611"/>
      <c r="C178" s="571"/>
      <c r="D178" s="561"/>
      <c r="E178" s="172" t="s">
        <v>16</v>
      </c>
      <c r="F178" s="240" t="s">
        <v>360</v>
      </c>
      <c r="G178" s="160" t="s">
        <v>20</v>
      </c>
      <c r="H178" s="186">
        <f>I178+J178+L178+M178+N178+O178+P178+Q178</f>
        <v>2</v>
      </c>
      <c r="I178" s="241">
        <v>2</v>
      </c>
      <c r="J178" s="242"/>
      <c r="K178" s="242"/>
      <c r="L178" s="242"/>
      <c r="M178" s="243"/>
      <c r="N178" s="243"/>
      <c r="O178" s="241"/>
      <c r="P178" s="242"/>
      <c r="Q178" s="270"/>
      <c r="R178" s="427" t="s">
        <v>272</v>
      </c>
      <c r="S178" s="245" t="s">
        <v>306</v>
      </c>
      <c r="T178" s="351" t="s">
        <v>361</v>
      </c>
      <c r="U178" s="258" t="s">
        <v>183</v>
      </c>
      <c r="V178" s="259">
        <v>1</v>
      </c>
    </row>
    <row r="179" spans="1:22" s="4" customFormat="1" ht="15" customHeight="1">
      <c r="A179" s="758"/>
      <c r="B179" s="611"/>
      <c r="C179" s="571"/>
      <c r="D179" s="575" t="s">
        <v>21</v>
      </c>
      <c r="E179" s="575"/>
      <c r="F179" s="575"/>
      <c r="G179" s="575"/>
      <c r="H179" s="185">
        <f>H178</f>
        <v>2</v>
      </c>
      <c r="I179" s="248">
        <f t="shared" ref="I179:Q179" si="51">I178</f>
        <v>2</v>
      </c>
      <c r="J179" s="185">
        <f t="shared" si="51"/>
        <v>0</v>
      </c>
      <c r="K179" s="185"/>
      <c r="L179" s="185">
        <f t="shared" si="51"/>
        <v>0</v>
      </c>
      <c r="M179" s="249">
        <f t="shared" si="51"/>
        <v>0</v>
      </c>
      <c r="N179" s="249">
        <f t="shared" si="51"/>
        <v>0</v>
      </c>
      <c r="O179" s="248">
        <f t="shared" si="51"/>
        <v>0</v>
      </c>
      <c r="P179" s="185">
        <f t="shared" si="51"/>
        <v>0</v>
      </c>
      <c r="Q179" s="185">
        <f t="shared" si="51"/>
        <v>0</v>
      </c>
      <c r="R179" s="562"/>
      <c r="S179" s="563"/>
      <c r="T179" s="563"/>
      <c r="U179" s="563"/>
      <c r="V179" s="564"/>
    </row>
    <row r="180" spans="1:22" s="72" customFormat="1" ht="27" customHeight="1">
      <c r="A180" s="756" t="s">
        <v>195</v>
      </c>
      <c r="B180" s="611" t="s">
        <v>186</v>
      </c>
      <c r="C180" s="571" t="s">
        <v>175</v>
      </c>
      <c r="D180" s="531" t="s">
        <v>340</v>
      </c>
      <c r="E180" s="533" t="s">
        <v>362</v>
      </c>
      <c r="F180" s="534"/>
      <c r="G180" s="170"/>
      <c r="H180" s="171"/>
      <c r="I180" s="235"/>
      <c r="J180" s="190"/>
      <c r="K180" s="190"/>
      <c r="L180" s="190"/>
      <c r="M180" s="236"/>
      <c r="N180" s="236"/>
      <c r="O180" s="235"/>
      <c r="P180" s="190"/>
      <c r="Q180" s="190"/>
      <c r="R180" s="422"/>
      <c r="S180" s="422"/>
      <c r="T180" s="423"/>
      <c r="U180" s="206"/>
      <c r="V180" s="239"/>
    </row>
    <row r="181" spans="1:22" s="72" customFormat="1" ht="23.25" customHeight="1">
      <c r="A181" s="757"/>
      <c r="B181" s="611"/>
      <c r="C181" s="571"/>
      <c r="D181" s="561"/>
      <c r="E181" s="172" t="s">
        <v>16</v>
      </c>
      <c r="F181" s="240" t="s">
        <v>305</v>
      </c>
      <c r="G181" s="160" t="s">
        <v>158</v>
      </c>
      <c r="H181" s="186">
        <f>I181+J181+L181+M181+N181+O181+P181+Q181</f>
        <v>3</v>
      </c>
      <c r="I181" s="241"/>
      <c r="J181" s="242"/>
      <c r="K181" s="242"/>
      <c r="L181" s="242"/>
      <c r="M181" s="243">
        <v>3</v>
      </c>
      <c r="N181" s="243"/>
      <c r="O181" s="241"/>
      <c r="P181" s="242"/>
      <c r="Q181" s="270"/>
      <c r="R181" s="427" t="s">
        <v>272</v>
      </c>
      <c r="S181" s="245" t="s">
        <v>306</v>
      </c>
      <c r="T181" s="351" t="s">
        <v>307</v>
      </c>
      <c r="U181" s="258" t="s">
        <v>183</v>
      </c>
      <c r="V181" s="259">
        <v>1</v>
      </c>
    </row>
    <row r="182" spans="1:22" s="4" customFormat="1" ht="15" customHeight="1">
      <c r="A182" s="758"/>
      <c r="B182" s="611"/>
      <c r="C182" s="571"/>
      <c r="D182" s="575" t="s">
        <v>21</v>
      </c>
      <c r="E182" s="575"/>
      <c r="F182" s="575"/>
      <c r="G182" s="575"/>
      <c r="H182" s="185">
        <f>H181</f>
        <v>3</v>
      </c>
      <c r="I182" s="248">
        <f t="shared" ref="I182:Q182" si="52">I181</f>
        <v>0</v>
      </c>
      <c r="J182" s="185">
        <f t="shared" si="52"/>
        <v>0</v>
      </c>
      <c r="K182" s="185"/>
      <c r="L182" s="185">
        <f t="shared" si="52"/>
        <v>0</v>
      </c>
      <c r="M182" s="249">
        <f t="shared" si="52"/>
        <v>3</v>
      </c>
      <c r="N182" s="249">
        <f t="shared" si="52"/>
        <v>0</v>
      </c>
      <c r="O182" s="248">
        <f t="shared" si="52"/>
        <v>0</v>
      </c>
      <c r="P182" s="185">
        <f t="shared" si="52"/>
        <v>0</v>
      </c>
      <c r="Q182" s="185">
        <f t="shared" si="52"/>
        <v>0</v>
      </c>
      <c r="R182" s="562"/>
      <c r="S182" s="563"/>
      <c r="T182" s="563"/>
      <c r="U182" s="563"/>
      <c r="V182" s="564"/>
    </row>
    <row r="183" spans="1:22" s="72" customFormat="1" ht="44.25" customHeight="1">
      <c r="A183" s="756" t="s">
        <v>195</v>
      </c>
      <c r="B183" s="611" t="s">
        <v>186</v>
      </c>
      <c r="C183" s="571" t="s">
        <v>175</v>
      </c>
      <c r="D183" s="531" t="s">
        <v>363</v>
      </c>
      <c r="E183" s="533" t="s">
        <v>364</v>
      </c>
      <c r="F183" s="534"/>
      <c r="G183" s="170"/>
      <c r="H183" s="171"/>
      <c r="I183" s="235"/>
      <c r="J183" s="190"/>
      <c r="K183" s="190"/>
      <c r="L183" s="190"/>
      <c r="M183" s="236"/>
      <c r="N183" s="236"/>
      <c r="O183" s="235"/>
      <c r="P183" s="190"/>
      <c r="Q183" s="190"/>
      <c r="R183" s="422"/>
      <c r="S183" s="422"/>
      <c r="T183" s="423"/>
      <c r="U183" s="206"/>
      <c r="V183" s="239"/>
    </row>
    <row r="184" spans="1:22" s="72" customFormat="1" ht="25.5" customHeight="1">
      <c r="A184" s="757"/>
      <c r="B184" s="611"/>
      <c r="C184" s="571"/>
      <c r="D184" s="561"/>
      <c r="E184" s="172" t="s">
        <v>16</v>
      </c>
      <c r="F184" s="240" t="s">
        <v>365</v>
      </c>
      <c r="G184" s="160" t="s">
        <v>158</v>
      </c>
      <c r="H184" s="186">
        <f>I184+J184+L184+M184+N184+O184+P184+Q184</f>
        <v>3</v>
      </c>
      <c r="I184" s="241"/>
      <c r="J184" s="242"/>
      <c r="K184" s="242"/>
      <c r="L184" s="242"/>
      <c r="M184" s="243">
        <v>3</v>
      </c>
      <c r="N184" s="243"/>
      <c r="O184" s="241"/>
      <c r="P184" s="242"/>
      <c r="Q184" s="270"/>
      <c r="R184" s="427" t="s">
        <v>272</v>
      </c>
      <c r="S184" s="245" t="s">
        <v>306</v>
      </c>
      <c r="T184" s="351" t="s">
        <v>366</v>
      </c>
      <c r="U184" s="258" t="s">
        <v>183</v>
      </c>
      <c r="V184" s="259">
        <v>1</v>
      </c>
    </row>
    <row r="185" spans="1:22" s="72" customFormat="1" ht="15" customHeight="1">
      <c r="A185" s="757"/>
      <c r="B185" s="611"/>
      <c r="C185" s="571"/>
      <c r="D185" s="561"/>
      <c r="E185" s="172" t="s">
        <v>17</v>
      </c>
      <c r="F185" s="240" t="s">
        <v>367</v>
      </c>
      <c r="G185" s="160" t="s">
        <v>158</v>
      </c>
      <c r="H185" s="186">
        <f>I185+J185+L185+M185+N185+O185+P185+Q185</f>
        <v>5</v>
      </c>
      <c r="I185" s="241"/>
      <c r="J185" s="242"/>
      <c r="K185" s="242"/>
      <c r="L185" s="242"/>
      <c r="M185" s="243">
        <v>5</v>
      </c>
      <c r="N185" s="243"/>
      <c r="O185" s="241"/>
      <c r="P185" s="242"/>
      <c r="Q185" s="242"/>
      <c r="R185" s="427" t="s">
        <v>272</v>
      </c>
      <c r="S185" s="245" t="s">
        <v>306</v>
      </c>
      <c r="T185" s="351" t="s">
        <v>368</v>
      </c>
      <c r="U185" s="258" t="s">
        <v>183</v>
      </c>
      <c r="V185" s="259">
        <v>1</v>
      </c>
    </row>
    <row r="186" spans="1:22" s="4" customFormat="1" ht="15" customHeight="1">
      <c r="A186" s="758"/>
      <c r="B186" s="611"/>
      <c r="C186" s="571"/>
      <c r="D186" s="575" t="s">
        <v>21</v>
      </c>
      <c r="E186" s="575"/>
      <c r="F186" s="575"/>
      <c r="G186" s="575"/>
      <c r="H186" s="185">
        <f>H184+H185</f>
        <v>8</v>
      </c>
      <c r="I186" s="248">
        <f t="shared" ref="I186:Q186" si="53">I184+I185</f>
        <v>0</v>
      </c>
      <c r="J186" s="185">
        <f t="shared" si="53"/>
        <v>0</v>
      </c>
      <c r="K186" s="185"/>
      <c r="L186" s="185">
        <f t="shared" si="53"/>
        <v>0</v>
      </c>
      <c r="M186" s="249">
        <f t="shared" si="53"/>
        <v>8</v>
      </c>
      <c r="N186" s="249">
        <f t="shared" si="53"/>
        <v>0</v>
      </c>
      <c r="O186" s="248">
        <f t="shared" si="53"/>
        <v>0</v>
      </c>
      <c r="P186" s="185">
        <f t="shared" si="53"/>
        <v>0</v>
      </c>
      <c r="Q186" s="185">
        <f t="shared" si="53"/>
        <v>0</v>
      </c>
      <c r="R186" s="562"/>
      <c r="S186" s="563"/>
      <c r="T186" s="563"/>
      <c r="U186" s="563"/>
      <c r="V186" s="564"/>
    </row>
    <row r="187" spans="1:22" s="4" customFormat="1" ht="15" customHeight="1">
      <c r="A187" s="471" t="s">
        <v>195</v>
      </c>
      <c r="B187" s="233" t="s">
        <v>186</v>
      </c>
      <c r="C187" s="196" t="s">
        <v>175</v>
      </c>
      <c r="D187" s="565" t="s">
        <v>22</v>
      </c>
      <c r="E187" s="565"/>
      <c r="F187" s="565"/>
      <c r="G187" s="565"/>
      <c r="H187" s="182">
        <f t="shared" ref="H187:Q187" si="54">H179+H182+H186</f>
        <v>13</v>
      </c>
      <c r="I187" s="194">
        <f t="shared" si="54"/>
        <v>2</v>
      </c>
      <c r="J187" s="182">
        <f t="shared" si="54"/>
        <v>0</v>
      </c>
      <c r="K187" s="182"/>
      <c r="L187" s="182">
        <f t="shared" si="54"/>
        <v>0</v>
      </c>
      <c r="M187" s="257">
        <f t="shared" si="54"/>
        <v>11</v>
      </c>
      <c r="N187" s="257">
        <f t="shared" si="54"/>
        <v>0</v>
      </c>
      <c r="O187" s="194">
        <f t="shared" si="54"/>
        <v>0</v>
      </c>
      <c r="P187" s="182">
        <f t="shared" si="54"/>
        <v>0</v>
      </c>
      <c r="Q187" s="182">
        <f t="shared" si="54"/>
        <v>0</v>
      </c>
      <c r="R187" s="516"/>
      <c r="S187" s="517"/>
      <c r="T187" s="517"/>
      <c r="U187" s="517"/>
      <c r="V187" s="518"/>
    </row>
    <row r="188" spans="1:22" s="72" customFormat="1" ht="15" customHeight="1">
      <c r="A188" s="471" t="s">
        <v>195</v>
      </c>
      <c r="B188" s="233" t="s">
        <v>186</v>
      </c>
      <c r="C188" s="541" t="s">
        <v>24</v>
      </c>
      <c r="D188" s="542"/>
      <c r="E188" s="542"/>
      <c r="F188" s="542"/>
      <c r="G188" s="543"/>
      <c r="H188" s="183">
        <f t="shared" ref="H188:Q188" si="55">H175+H187</f>
        <v>44.83</v>
      </c>
      <c r="I188" s="266">
        <f t="shared" si="55"/>
        <v>17.47</v>
      </c>
      <c r="J188" s="183">
        <f t="shared" si="55"/>
        <v>0</v>
      </c>
      <c r="K188" s="183"/>
      <c r="L188" s="183">
        <f t="shared" si="55"/>
        <v>0</v>
      </c>
      <c r="M188" s="267">
        <f t="shared" si="55"/>
        <v>21</v>
      </c>
      <c r="N188" s="267">
        <f t="shared" si="55"/>
        <v>3.67</v>
      </c>
      <c r="O188" s="266">
        <f t="shared" si="55"/>
        <v>2.6900000000000004</v>
      </c>
      <c r="P188" s="183">
        <f t="shared" si="55"/>
        <v>0</v>
      </c>
      <c r="Q188" s="183">
        <f t="shared" si="55"/>
        <v>0</v>
      </c>
      <c r="R188" s="428"/>
      <c r="S188" s="544"/>
      <c r="T188" s="544"/>
      <c r="U188" s="544"/>
      <c r="V188" s="545"/>
    </row>
    <row r="189" spans="1:22" s="4" customFormat="1" ht="15" customHeight="1">
      <c r="A189" s="273" t="s">
        <v>195</v>
      </c>
      <c r="B189" s="232" t="s">
        <v>195</v>
      </c>
      <c r="C189" s="552" t="s">
        <v>369</v>
      </c>
      <c r="D189" s="553"/>
      <c r="E189" s="553"/>
      <c r="F189" s="553"/>
      <c r="G189" s="553"/>
      <c r="H189" s="553"/>
      <c r="I189" s="553"/>
      <c r="J189" s="553"/>
      <c r="K189" s="553"/>
      <c r="L189" s="553"/>
      <c r="M189" s="553"/>
      <c r="N189" s="553"/>
      <c r="O189" s="553"/>
      <c r="P189" s="553"/>
      <c r="Q189" s="553"/>
      <c r="R189" s="553"/>
      <c r="S189" s="553"/>
      <c r="T189" s="553"/>
      <c r="U189" s="553"/>
      <c r="V189" s="554"/>
    </row>
    <row r="190" spans="1:22" s="4" customFormat="1" ht="15" customHeight="1">
      <c r="A190" s="273" t="s">
        <v>195</v>
      </c>
      <c r="B190" s="233" t="s">
        <v>195</v>
      </c>
      <c r="C190" s="269" t="s">
        <v>173</v>
      </c>
      <c r="D190" s="555" t="s">
        <v>370</v>
      </c>
      <c r="E190" s="556"/>
      <c r="F190" s="556"/>
      <c r="G190" s="556"/>
      <c r="H190" s="556"/>
      <c r="I190" s="556"/>
      <c r="J190" s="556"/>
      <c r="K190" s="556"/>
      <c r="L190" s="556"/>
      <c r="M190" s="556"/>
      <c r="N190" s="556"/>
      <c r="O190" s="556"/>
      <c r="P190" s="556"/>
      <c r="Q190" s="556"/>
      <c r="R190" s="556"/>
      <c r="S190" s="556"/>
      <c r="T190" s="556"/>
      <c r="U190" s="556"/>
      <c r="V190" s="557"/>
    </row>
    <row r="191" spans="1:22" s="72" customFormat="1" ht="28.5" customHeight="1">
      <c r="A191" s="756" t="s">
        <v>195</v>
      </c>
      <c r="B191" s="763" t="s">
        <v>195</v>
      </c>
      <c r="C191" s="528" t="s">
        <v>173</v>
      </c>
      <c r="D191" s="531" t="s">
        <v>195</v>
      </c>
      <c r="E191" s="533" t="s">
        <v>371</v>
      </c>
      <c r="F191" s="534"/>
      <c r="G191" s="170"/>
      <c r="H191" s="171"/>
      <c r="I191" s="235"/>
      <c r="J191" s="190"/>
      <c r="K191" s="190"/>
      <c r="L191" s="190"/>
      <c r="M191" s="236"/>
      <c r="N191" s="236"/>
      <c r="O191" s="235"/>
      <c r="P191" s="190"/>
      <c r="Q191" s="190"/>
      <c r="R191" s="422"/>
      <c r="S191" s="422"/>
      <c r="T191" s="423"/>
      <c r="U191" s="206"/>
      <c r="V191" s="239"/>
    </row>
    <row r="192" spans="1:22" s="72" customFormat="1" ht="17.25" customHeight="1">
      <c r="A192" s="757"/>
      <c r="B192" s="764"/>
      <c r="C192" s="529"/>
      <c r="D192" s="561"/>
      <c r="E192" s="172" t="s">
        <v>16</v>
      </c>
      <c r="F192" s="240" t="s">
        <v>305</v>
      </c>
      <c r="G192" s="160" t="s">
        <v>158</v>
      </c>
      <c r="H192" s="186">
        <f>I192+J192+L192+M192+N192+O192+P192+Q192</f>
        <v>5</v>
      </c>
      <c r="I192" s="241"/>
      <c r="J192" s="242"/>
      <c r="K192" s="242"/>
      <c r="L192" s="242"/>
      <c r="M192" s="243">
        <v>5</v>
      </c>
      <c r="N192" s="243"/>
      <c r="O192" s="241"/>
      <c r="P192" s="242"/>
      <c r="Q192" s="270"/>
      <c r="R192" s="427" t="s">
        <v>272</v>
      </c>
      <c r="S192" s="245" t="s">
        <v>306</v>
      </c>
      <c r="T192" s="351" t="s">
        <v>307</v>
      </c>
      <c r="U192" s="258" t="s">
        <v>183</v>
      </c>
      <c r="V192" s="259">
        <v>1</v>
      </c>
    </row>
    <row r="193" spans="1:22" s="72" customFormat="1" ht="16.5" customHeight="1">
      <c r="A193" s="757"/>
      <c r="B193" s="764"/>
      <c r="C193" s="529"/>
      <c r="D193" s="561"/>
      <c r="E193" s="172" t="s">
        <v>17</v>
      </c>
      <c r="F193" s="240" t="s">
        <v>372</v>
      </c>
      <c r="G193" s="160" t="s">
        <v>158</v>
      </c>
      <c r="H193" s="186">
        <f>I193+J193+L193+M193+N193+O193+P193+Q193</f>
        <v>35</v>
      </c>
      <c r="I193" s="241"/>
      <c r="J193" s="242"/>
      <c r="K193" s="242"/>
      <c r="L193" s="242"/>
      <c r="M193" s="243">
        <v>35</v>
      </c>
      <c r="N193" s="243"/>
      <c r="O193" s="241"/>
      <c r="P193" s="242"/>
      <c r="Q193" s="242"/>
      <c r="R193" s="427" t="s">
        <v>272</v>
      </c>
      <c r="S193" s="245" t="s">
        <v>306</v>
      </c>
      <c r="T193" s="351" t="s">
        <v>368</v>
      </c>
      <c r="U193" s="258" t="s">
        <v>183</v>
      </c>
      <c r="V193" s="259">
        <v>1</v>
      </c>
    </row>
    <row r="194" spans="1:22" s="4" customFormat="1" ht="15" customHeight="1">
      <c r="A194" s="758"/>
      <c r="B194" s="765"/>
      <c r="C194" s="530"/>
      <c r="D194" s="535" t="s">
        <v>21</v>
      </c>
      <c r="E194" s="536"/>
      <c r="F194" s="536"/>
      <c r="G194" s="537"/>
      <c r="H194" s="185">
        <f>H192+H193</f>
        <v>40</v>
      </c>
      <c r="I194" s="248">
        <f t="shared" ref="I194:Q194" si="56">I192+I193</f>
        <v>0</v>
      </c>
      <c r="J194" s="185">
        <f t="shared" si="56"/>
        <v>0</v>
      </c>
      <c r="K194" s="185"/>
      <c r="L194" s="185">
        <f t="shared" si="56"/>
        <v>0</v>
      </c>
      <c r="M194" s="249">
        <f t="shared" si="56"/>
        <v>40</v>
      </c>
      <c r="N194" s="249">
        <f t="shared" si="56"/>
        <v>0</v>
      </c>
      <c r="O194" s="248">
        <f t="shared" si="56"/>
        <v>0</v>
      </c>
      <c r="P194" s="185">
        <f t="shared" si="56"/>
        <v>0</v>
      </c>
      <c r="Q194" s="185">
        <f t="shared" si="56"/>
        <v>0</v>
      </c>
      <c r="R194" s="562"/>
      <c r="S194" s="563"/>
      <c r="T194" s="563"/>
      <c r="U194" s="563"/>
      <c r="V194" s="564"/>
    </row>
    <row r="195" spans="1:22" s="4" customFormat="1" ht="52.5" customHeight="1">
      <c r="A195" s="756" t="s">
        <v>195</v>
      </c>
      <c r="B195" s="763" t="s">
        <v>195</v>
      </c>
      <c r="C195" s="528" t="s">
        <v>173</v>
      </c>
      <c r="D195" s="531" t="s">
        <v>204</v>
      </c>
      <c r="E195" s="533" t="s">
        <v>373</v>
      </c>
      <c r="F195" s="534"/>
      <c r="G195" s="170"/>
      <c r="H195" s="171"/>
      <c r="I195" s="235"/>
      <c r="J195" s="190"/>
      <c r="K195" s="190"/>
      <c r="L195" s="190"/>
      <c r="M195" s="236"/>
      <c r="N195" s="236"/>
      <c r="O195" s="235"/>
      <c r="P195" s="190"/>
      <c r="Q195" s="190"/>
      <c r="R195" s="422"/>
      <c r="S195" s="422"/>
      <c r="T195" s="423"/>
      <c r="U195" s="206"/>
      <c r="V195" s="239"/>
    </row>
    <row r="196" spans="1:22" s="4" customFormat="1" ht="27.75" customHeight="1">
      <c r="A196" s="757"/>
      <c r="B196" s="764"/>
      <c r="C196" s="529"/>
      <c r="D196" s="561"/>
      <c r="E196" s="173" t="s">
        <v>16</v>
      </c>
      <c r="F196" s="240" t="s">
        <v>305</v>
      </c>
      <c r="G196" s="160" t="s">
        <v>158</v>
      </c>
      <c r="H196" s="186">
        <f>I196+J196+L196+M196+N196+O196+P196+Q196</f>
        <v>5</v>
      </c>
      <c r="I196" s="241"/>
      <c r="J196" s="242"/>
      <c r="K196" s="242"/>
      <c r="L196" s="242"/>
      <c r="M196" s="243">
        <v>5</v>
      </c>
      <c r="N196" s="243"/>
      <c r="O196" s="241"/>
      <c r="P196" s="242"/>
      <c r="Q196" s="271"/>
      <c r="R196" s="427" t="s">
        <v>272</v>
      </c>
      <c r="S196" s="245" t="s">
        <v>306</v>
      </c>
      <c r="T196" s="351" t="s">
        <v>307</v>
      </c>
      <c r="U196" s="258" t="s">
        <v>183</v>
      </c>
      <c r="V196" s="259">
        <v>1</v>
      </c>
    </row>
    <row r="197" spans="1:22" s="4" customFormat="1" ht="21.75" customHeight="1">
      <c r="A197" s="757"/>
      <c r="B197" s="764"/>
      <c r="C197" s="529"/>
      <c r="D197" s="561"/>
      <c r="E197" s="173" t="s">
        <v>17</v>
      </c>
      <c r="F197" s="240" t="s">
        <v>372</v>
      </c>
      <c r="G197" s="160" t="s">
        <v>158</v>
      </c>
      <c r="H197" s="186">
        <f>I197+J197+L197+M197+N197+O197+P197+Q197</f>
        <v>27</v>
      </c>
      <c r="I197" s="241"/>
      <c r="J197" s="242"/>
      <c r="K197" s="242"/>
      <c r="L197" s="242"/>
      <c r="M197" s="243">
        <v>27</v>
      </c>
      <c r="N197" s="243"/>
      <c r="O197" s="241"/>
      <c r="P197" s="242"/>
      <c r="Q197" s="242"/>
      <c r="R197" s="427" t="s">
        <v>272</v>
      </c>
      <c r="S197" s="245" t="s">
        <v>306</v>
      </c>
      <c r="T197" s="351" t="s">
        <v>368</v>
      </c>
      <c r="U197" s="258" t="s">
        <v>183</v>
      </c>
      <c r="V197" s="259">
        <v>1</v>
      </c>
    </row>
    <row r="198" spans="1:22" s="4" customFormat="1" ht="15" customHeight="1">
      <c r="A198" s="758"/>
      <c r="B198" s="765"/>
      <c r="C198" s="530"/>
      <c r="D198" s="535" t="s">
        <v>21</v>
      </c>
      <c r="E198" s="536"/>
      <c r="F198" s="536"/>
      <c r="G198" s="537"/>
      <c r="H198" s="185">
        <f>H196+H197</f>
        <v>32</v>
      </c>
      <c r="I198" s="248">
        <f t="shared" ref="I198:Q198" si="57">I196+I197</f>
        <v>0</v>
      </c>
      <c r="J198" s="185">
        <f t="shared" si="57"/>
        <v>0</v>
      </c>
      <c r="K198" s="185"/>
      <c r="L198" s="185">
        <f t="shared" si="57"/>
        <v>0</v>
      </c>
      <c r="M198" s="249">
        <f t="shared" si="57"/>
        <v>32</v>
      </c>
      <c r="N198" s="249">
        <f t="shared" si="57"/>
        <v>0</v>
      </c>
      <c r="O198" s="248">
        <f t="shared" si="57"/>
        <v>0</v>
      </c>
      <c r="P198" s="185">
        <f t="shared" si="57"/>
        <v>0</v>
      </c>
      <c r="Q198" s="185">
        <f t="shared" si="57"/>
        <v>0</v>
      </c>
      <c r="R198" s="562"/>
      <c r="S198" s="563"/>
      <c r="T198" s="563"/>
      <c r="U198" s="563"/>
      <c r="V198" s="564"/>
    </row>
    <row r="199" spans="1:22" s="4" customFormat="1" ht="26.25" customHeight="1">
      <c r="A199" s="756" t="s">
        <v>195</v>
      </c>
      <c r="B199" s="763" t="s">
        <v>195</v>
      </c>
      <c r="C199" s="528" t="s">
        <v>173</v>
      </c>
      <c r="D199" s="531" t="s">
        <v>226</v>
      </c>
      <c r="E199" s="533" t="s">
        <v>374</v>
      </c>
      <c r="F199" s="534"/>
      <c r="G199" s="170"/>
      <c r="H199" s="171"/>
      <c r="I199" s="235"/>
      <c r="J199" s="190"/>
      <c r="K199" s="190"/>
      <c r="L199" s="190"/>
      <c r="M199" s="236"/>
      <c r="N199" s="236"/>
      <c r="O199" s="235"/>
      <c r="P199" s="190"/>
      <c r="Q199" s="190"/>
      <c r="R199" s="422"/>
      <c r="S199" s="422"/>
      <c r="T199" s="423"/>
      <c r="U199" s="206"/>
      <c r="V199" s="239"/>
    </row>
    <row r="200" spans="1:22" s="4" customFormat="1" ht="17.25" customHeight="1">
      <c r="A200" s="757"/>
      <c r="B200" s="764"/>
      <c r="C200" s="529"/>
      <c r="D200" s="561"/>
      <c r="E200" s="173" t="s">
        <v>16</v>
      </c>
      <c r="F200" s="240" t="s">
        <v>375</v>
      </c>
      <c r="G200" s="160" t="s">
        <v>158</v>
      </c>
      <c r="H200" s="186">
        <f>I200+J200+L200+M200+N200+O200+P200+Q200</f>
        <v>341.76</v>
      </c>
      <c r="I200" s="241"/>
      <c r="J200" s="242"/>
      <c r="K200" s="242"/>
      <c r="L200" s="241">
        <v>100</v>
      </c>
      <c r="M200" s="243">
        <v>241.76</v>
      </c>
      <c r="N200" s="243"/>
      <c r="O200" s="241"/>
      <c r="P200" s="242"/>
      <c r="Q200" s="271"/>
      <c r="R200" s="427" t="s">
        <v>272</v>
      </c>
      <c r="S200" s="245" t="s">
        <v>306</v>
      </c>
      <c r="T200" s="351" t="s">
        <v>376</v>
      </c>
      <c r="U200" s="258" t="s">
        <v>183</v>
      </c>
      <c r="V200" s="259">
        <v>1</v>
      </c>
    </row>
    <row r="201" spans="1:22" s="4" customFormat="1" ht="15" customHeight="1">
      <c r="A201" s="758"/>
      <c r="B201" s="765"/>
      <c r="C201" s="530"/>
      <c r="D201" s="535" t="s">
        <v>21</v>
      </c>
      <c r="E201" s="536"/>
      <c r="F201" s="536"/>
      <c r="G201" s="537"/>
      <c r="H201" s="185">
        <f>H200</f>
        <v>341.76</v>
      </c>
      <c r="I201" s="248">
        <f t="shared" ref="I201:Q201" si="58">I200</f>
        <v>0</v>
      </c>
      <c r="J201" s="185">
        <f t="shared" si="58"/>
        <v>0</v>
      </c>
      <c r="K201" s="185"/>
      <c r="L201" s="185">
        <f t="shared" si="58"/>
        <v>100</v>
      </c>
      <c r="M201" s="249">
        <f t="shared" si="58"/>
        <v>241.76</v>
      </c>
      <c r="N201" s="249">
        <f t="shared" si="58"/>
        <v>0</v>
      </c>
      <c r="O201" s="248">
        <f t="shared" si="58"/>
        <v>0</v>
      </c>
      <c r="P201" s="185">
        <f t="shared" si="58"/>
        <v>0</v>
      </c>
      <c r="Q201" s="185">
        <f t="shared" si="58"/>
        <v>0</v>
      </c>
      <c r="R201" s="562"/>
      <c r="S201" s="563"/>
      <c r="T201" s="563"/>
      <c r="U201" s="563"/>
      <c r="V201" s="564"/>
    </row>
    <row r="202" spans="1:22" s="4" customFormat="1" ht="27.75" customHeight="1">
      <c r="A202" s="756" t="s">
        <v>195</v>
      </c>
      <c r="B202" s="763" t="s">
        <v>195</v>
      </c>
      <c r="C202" s="528" t="s">
        <v>173</v>
      </c>
      <c r="D202" s="531" t="s">
        <v>243</v>
      </c>
      <c r="E202" s="533" t="s">
        <v>377</v>
      </c>
      <c r="F202" s="534"/>
      <c r="G202" s="170"/>
      <c r="H202" s="171"/>
      <c r="I202" s="235"/>
      <c r="J202" s="190"/>
      <c r="K202" s="190"/>
      <c r="L202" s="190"/>
      <c r="M202" s="236"/>
      <c r="N202" s="236"/>
      <c r="O202" s="235"/>
      <c r="P202" s="190"/>
      <c r="Q202" s="190"/>
      <c r="R202" s="422"/>
      <c r="S202" s="422"/>
      <c r="T202" s="423"/>
      <c r="U202" s="206"/>
      <c r="V202" s="239"/>
    </row>
    <row r="203" spans="1:22" s="4" customFormat="1" ht="13.5" customHeight="1">
      <c r="A203" s="757"/>
      <c r="B203" s="764"/>
      <c r="C203" s="529"/>
      <c r="D203" s="561"/>
      <c r="E203" s="173" t="s">
        <v>16</v>
      </c>
      <c r="F203" s="240" t="s">
        <v>305</v>
      </c>
      <c r="G203" s="160" t="s">
        <v>158</v>
      </c>
      <c r="H203" s="186">
        <f>I203+J203+L203+M203+N203+O203+P203+Q203</f>
        <v>5</v>
      </c>
      <c r="I203" s="241"/>
      <c r="J203" s="242"/>
      <c r="K203" s="242"/>
      <c r="L203" s="242"/>
      <c r="M203" s="243">
        <v>5</v>
      </c>
      <c r="N203" s="243"/>
      <c r="O203" s="241"/>
      <c r="P203" s="242"/>
      <c r="Q203" s="271"/>
      <c r="R203" s="427" t="s">
        <v>272</v>
      </c>
      <c r="S203" s="245" t="s">
        <v>306</v>
      </c>
      <c r="T203" s="351" t="s">
        <v>307</v>
      </c>
      <c r="U203" s="258" t="s">
        <v>183</v>
      </c>
      <c r="V203" s="259">
        <v>1</v>
      </c>
    </row>
    <row r="204" spans="1:22" s="4" customFormat="1" ht="27.75" customHeight="1">
      <c r="A204" s="757"/>
      <c r="B204" s="764"/>
      <c r="C204" s="529"/>
      <c r="D204" s="561"/>
      <c r="E204" s="173" t="s">
        <v>17</v>
      </c>
      <c r="F204" s="240" t="s">
        <v>372</v>
      </c>
      <c r="G204" s="160" t="s">
        <v>158</v>
      </c>
      <c r="H204" s="186">
        <f>I204+J204+L204+M204+N204+O204+P204+Q204</f>
        <v>40</v>
      </c>
      <c r="I204" s="241"/>
      <c r="J204" s="242"/>
      <c r="K204" s="242"/>
      <c r="L204" s="242"/>
      <c r="M204" s="243">
        <v>40</v>
      </c>
      <c r="N204" s="243"/>
      <c r="O204" s="241"/>
      <c r="P204" s="242"/>
      <c r="Q204" s="242"/>
      <c r="R204" s="427" t="s">
        <v>272</v>
      </c>
      <c r="S204" s="245" t="s">
        <v>306</v>
      </c>
      <c r="T204" s="351" t="s">
        <v>368</v>
      </c>
      <c r="U204" s="258" t="s">
        <v>183</v>
      </c>
      <c r="V204" s="259">
        <v>1</v>
      </c>
    </row>
    <row r="205" spans="1:22" s="4" customFormat="1" ht="15" customHeight="1">
      <c r="A205" s="758"/>
      <c r="B205" s="765"/>
      <c r="C205" s="530"/>
      <c r="D205" s="535" t="s">
        <v>21</v>
      </c>
      <c r="E205" s="536"/>
      <c r="F205" s="536"/>
      <c r="G205" s="537"/>
      <c r="H205" s="185">
        <f>H203+H204</f>
        <v>45</v>
      </c>
      <c r="I205" s="248">
        <f t="shared" ref="I205:Q205" si="59">I203+I204</f>
        <v>0</v>
      </c>
      <c r="J205" s="185">
        <f t="shared" si="59"/>
        <v>0</v>
      </c>
      <c r="K205" s="185"/>
      <c r="L205" s="185">
        <f t="shared" si="59"/>
        <v>0</v>
      </c>
      <c r="M205" s="249">
        <f t="shared" si="59"/>
        <v>45</v>
      </c>
      <c r="N205" s="249">
        <f t="shared" si="59"/>
        <v>0</v>
      </c>
      <c r="O205" s="248">
        <f t="shared" si="59"/>
        <v>0</v>
      </c>
      <c r="P205" s="185">
        <f t="shared" si="59"/>
        <v>0</v>
      </c>
      <c r="Q205" s="185">
        <f t="shared" si="59"/>
        <v>0</v>
      </c>
      <c r="R205" s="562"/>
      <c r="S205" s="563"/>
      <c r="T205" s="563"/>
      <c r="U205" s="563"/>
      <c r="V205" s="564"/>
    </row>
    <row r="206" spans="1:22" s="4" customFormat="1" ht="27.75" customHeight="1">
      <c r="A206" s="756" t="s">
        <v>195</v>
      </c>
      <c r="B206" s="763" t="s">
        <v>195</v>
      </c>
      <c r="C206" s="528" t="s">
        <v>173</v>
      </c>
      <c r="D206" s="531" t="s">
        <v>249</v>
      </c>
      <c r="E206" s="533" t="s">
        <v>378</v>
      </c>
      <c r="F206" s="534"/>
      <c r="G206" s="170"/>
      <c r="H206" s="171"/>
      <c r="I206" s="235"/>
      <c r="J206" s="190"/>
      <c r="K206" s="190"/>
      <c r="L206" s="190"/>
      <c r="M206" s="236"/>
      <c r="N206" s="236"/>
      <c r="O206" s="235"/>
      <c r="P206" s="190"/>
      <c r="Q206" s="190"/>
      <c r="R206" s="422"/>
      <c r="S206" s="422"/>
      <c r="T206" s="423"/>
      <c r="U206" s="206"/>
      <c r="V206" s="239"/>
    </row>
    <row r="207" spans="1:22" s="4" customFormat="1" ht="32.25" customHeight="1">
      <c r="A207" s="757"/>
      <c r="B207" s="764"/>
      <c r="C207" s="529"/>
      <c r="D207" s="561"/>
      <c r="E207" s="173" t="s">
        <v>16</v>
      </c>
      <c r="F207" s="240" t="s">
        <v>305</v>
      </c>
      <c r="G207" s="160" t="s">
        <v>158</v>
      </c>
      <c r="H207" s="186">
        <f>I207+J207+L207+M207+N207+O207+P207+Q207</f>
        <v>5</v>
      </c>
      <c r="I207" s="241"/>
      <c r="J207" s="242"/>
      <c r="K207" s="242"/>
      <c r="L207" s="242"/>
      <c r="M207" s="243">
        <v>5</v>
      </c>
      <c r="N207" s="243"/>
      <c r="O207" s="241"/>
      <c r="P207" s="242"/>
      <c r="Q207" s="271"/>
      <c r="R207" s="427" t="s">
        <v>272</v>
      </c>
      <c r="S207" s="245" t="s">
        <v>306</v>
      </c>
      <c r="T207" s="351" t="s">
        <v>307</v>
      </c>
      <c r="U207" s="258" t="s">
        <v>183</v>
      </c>
      <c r="V207" s="259">
        <v>1</v>
      </c>
    </row>
    <row r="208" spans="1:22" s="4" customFormat="1" ht="15" customHeight="1">
      <c r="A208" s="758"/>
      <c r="B208" s="765"/>
      <c r="C208" s="530"/>
      <c r="D208" s="535" t="s">
        <v>21</v>
      </c>
      <c r="E208" s="536"/>
      <c r="F208" s="536"/>
      <c r="G208" s="537"/>
      <c r="H208" s="185">
        <f>H207</f>
        <v>5</v>
      </c>
      <c r="I208" s="248">
        <f t="shared" ref="I208:Q208" si="60">I207</f>
        <v>0</v>
      </c>
      <c r="J208" s="185">
        <f t="shared" si="60"/>
        <v>0</v>
      </c>
      <c r="K208" s="185"/>
      <c r="L208" s="185">
        <f t="shared" si="60"/>
        <v>0</v>
      </c>
      <c r="M208" s="249">
        <f t="shared" si="60"/>
        <v>5</v>
      </c>
      <c r="N208" s="249">
        <f t="shared" si="60"/>
        <v>0</v>
      </c>
      <c r="O208" s="248">
        <f t="shared" si="60"/>
        <v>0</v>
      </c>
      <c r="P208" s="185">
        <f t="shared" si="60"/>
        <v>0</v>
      </c>
      <c r="Q208" s="185">
        <f t="shared" si="60"/>
        <v>0</v>
      </c>
      <c r="R208" s="562"/>
      <c r="S208" s="563"/>
      <c r="T208" s="563"/>
      <c r="U208" s="563"/>
      <c r="V208" s="564"/>
    </row>
    <row r="209" spans="1:22" s="4" customFormat="1" ht="15" customHeight="1">
      <c r="A209" s="471" t="s">
        <v>195</v>
      </c>
      <c r="B209" s="233" t="s">
        <v>195</v>
      </c>
      <c r="C209" s="196" t="s">
        <v>173</v>
      </c>
      <c r="D209" s="513" t="s">
        <v>22</v>
      </c>
      <c r="E209" s="514"/>
      <c r="F209" s="514"/>
      <c r="G209" s="515"/>
      <c r="H209" s="182">
        <f>H194+H198+H201+H205+H208</f>
        <v>463.76</v>
      </c>
      <c r="I209" s="194">
        <f t="shared" ref="I209:Q209" si="61">I194+I198+I201+I205+I208</f>
        <v>0</v>
      </c>
      <c r="J209" s="182">
        <f t="shared" si="61"/>
        <v>0</v>
      </c>
      <c r="K209" s="182"/>
      <c r="L209" s="182">
        <f t="shared" si="61"/>
        <v>100</v>
      </c>
      <c r="M209" s="257">
        <f t="shared" si="61"/>
        <v>363.76</v>
      </c>
      <c r="N209" s="257">
        <f t="shared" si="61"/>
        <v>0</v>
      </c>
      <c r="O209" s="194">
        <f t="shared" si="61"/>
        <v>0</v>
      </c>
      <c r="P209" s="182">
        <f t="shared" si="61"/>
        <v>0</v>
      </c>
      <c r="Q209" s="182">
        <f t="shared" si="61"/>
        <v>0</v>
      </c>
      <c r="R209" s="516"/>
      <c r="S209" s="517"/>
      <c r="T209" s="517"/>
      <c r="U209" s="517"/>
      <c r="V209" s="518"/>
    </row>
    <row r="210" spans="1:22" s="4" customFormat="1" ht="15" customHeight="1">
      <c r="A210" s="273" t="s">
        <v>195</v>
      </c>
      <c r="B210" s="233" t="s">
        <v>195</v>
      </c>
      <c r="C210" s="269" t="s">
        <v>175</v>
      </c>
      <c r="D210" s="555" t="s">
        <v>379</v>
      </c>
      <c r="E210" s="556"/>
      <c r="F210" s="556"/>
      <c r="G210" s="556"/>
      <c r="H210" s="556"/>
      <c r="I210" s="556"/>
      <c r="J210" s="556"/>
      <c r="K210" s="556"/>
      <c r="L210" s="556"/>
      <c r="M210" s="556"/>
      <c r="N210" s="556"/>
      <c r="O210" s="556"/>
      <c r="P210" s="556"/>
      <c r="Q210" s="556"/>
      <c r="R210" s="556"/>
      <c r="S210" s="556"/>
      <c r="T210" s="556"/>
      <c r="U210" s="556"/>
      <c r="V210" s="557"/>
    </row>
    <row r="211" spans="1:22" s="72" customFormat="1" ht="28.5" customHeight="1">
      <c r="A211" s="756" t="s">
        <v>195</v>
      </c>
      <c r="B211" s="763" t="s">
        <v>195</v>
      </c>
      <c r="C211" s="528" t="s">
        <v>175</v>
      </c>
      <c r="D211" s="531" t="s">
        <v>175</v>
      </c>
      <c r="E211" s="533" t="s">
        <v>380</v>
      </c>
      <c r="F211" s="534"/>
      <c r="G211" s="170"/>
      <c r="H211" s="171"/>
      <c r="I211" s="235"/>
      <c r="J211" s="190"/>
      <c r="K211" s="190"/>
      <c r="L211" s="190"/>
      <c r="M211" s="236"/>
      <c r="N211" s="236"/>
      <c r="O211" s="235"/>
      <c r="P211" s="190"/>
      <c r="Q211" s="190"/>
      <c r="R211" s="422"/>
      <c r="S211" s="422"/>
      <c r="T211" s="423"/>
      <c r="U211" s="206"/>
      <c r="V211" s="239"/>
    </row>
    <row r="212" spans="1:22" s="72" customFormat="1" ht="14.25" customHeight="1">
      <c r="A212" s="757"/>
      <c r="B212" s="764"/>
      <c r="C212" s="529"/>
      <c r="D212" s="561"/>
      <c r="E212" s="172" t="s">
        <v>16</v>
      </c>
      <c r="F212" s="240" t="s">
        <v>381</v>
      </c>
      <c r="G212" s="160" t="s">
        <v>158</v>
      </c>
      <c r="H212" s="186">
        <f>I212+J212+L212+M212+N212+O212+P212+Q212</f>
        <v>5</v>
      </c>
      <c r="I212" s="241"/>
      <c r="J212" s="242"/>
      <c r="K212" s="242"/>
      <c r="L212" s="242"/>
      <c r="M212" s="243">
        <v>5</v>
      </c>
      <c r="N212" s="243"/>
      <c r="O212" s="241"/>
      <c r="P212" s="242"/>
      <c r="Q212" s="270"/>
      <c r="R212" s="427" t="s">
        <v>272</v>
      </c>
      <c r="S212" s="245" t="s">
        <v>306</v>
      </c>
      <c r="T212" s="351" t="s">
        <v>307</v>
      </c>
      <c r="U212" s="258" t="s">
        <v>183</v>
      </c>
      <c r="V212" s="259">
        <v>1</v>
      </c>
    </row>
    <row r="213" spans="1:22" s="72" customFormat="1" ht="14.25" customHeight="1">
      <c r="A213" s="757"/>
      <c r="B213" s="764"/>
      <c r="C213" s="529"/>
      <c r="D213" s="561"/>
      <c r="E213" s="172" t="s">
        <v>17</v>
      </c>
      <c r="F213" s="240" t="s">
        <v>382</v>
      </c>
      <c r="G213" s="160" t="s">
        <v>158</v>
      </c>
      <c r="H213" s="186">
        <f>I213+J213+L213+M213+N213+O213+P213+Q213</f>
        <v>65</v>
      </c>
      <c r="I213" s="241"/>
      <c r="J213" s="242"/>
      <c r="K213" s="242"/>
      <c r="L213" s="242"/>
      <c r="M213" s="243">
        <v>15</v>
      </c>
      <c r="N213" s="243">
        <v>50</v>
      </c>
      <c r="O213" s="241"/>
      <c r="P213" s="242"/>
      <c r="Q213" s="242"/>
      <c r="R213" s="427" t="s">
        <v>272</v>
      </c>
      <c r="S213" s="245" t="s">
        <v>306</v>
      </c>
      <c r="T213" s="425" t="s">
        <v>383</v>
      </c>
      <c r="U213" s="258" t="s">
        <v>183</v>
      </c>
      <c r="V213" s="259">
        <v>3</v>
      </c>
    </row>
    <row r="214" spans="1:22" s="4" customFormat="1" ht="15" customHeight="1">
      <c r="A214" s="758"/>
      <c r="B214" s="765"/>
      <c r="C214" s="530"/>
      <c r="D214" s="535" t="s">
        <v>21</v>
      </c>
      <c r="E214" s="536"/>
      <c r="F214" s="536"/>
      <c r="G214" s="537"/>
      <c r="H214" s="185">
        <f>H212+H213</f>
        <v>70</v>
      </c>
      <c r="I214" s="248">
        <f t="shared" ref="I214:Q214" si="62">I212+I213</f>
        <v>0</v>
      </c>
      <c r="J214" s="185">
        <f t="shared" si="62"/>
        <v>0</v>
      </c>
      <c r="K214" s="185"/>
      <c r="L214" s="185">
        <f t="shared" si="62"/>
        <v>0</v>
      </c>
      <c r="M214" s="249">
        <f t="shared" si="62"/>
        <v>20</v>
      </c>
      <c r="N214" s="249">
        <f t="shared" si="62"/>
        <v>50</v>
      </c>
      <c r="O214" s="248">
        <f t="shared" si="62"/>
        <v>0</v>
      </c>
      <c r="P214" s="185">
        <f t="shared" si="62"/>
        <v>0</v>
      </c>
      <c r="Q214" s="185">
        <f t="shared" si="62"/>
        <v>0</v>
      </c>
      <c r="R214" s="562"/>
      <c r="S214" s="563"/>
      <c r="T214" s="563"/>
      <c r="U214" s="563"/>
      <c r="V214" s="564"/>
    </row>
    <row r="215" spans="1:22" s="4" customFormat="1" ht="40.5" customHeight="1">
      <c r="A215" s="756" t="s">
        <v>195</v>
      </c>
      <c r="B215" s="763" t="s">
        <v>195</v>
      </c>
      <c r="C215" s="528" t="s">
        <v>175</v>
      </c>
      <c r="D215" s="531" t="s">
        <v>186</v>
      </c>
      <c r="E215" s="654" t="s">
        <v>384</v>
      </c>
      <c r="F215" s="655"/>
      <c r="G215" s="170"/>
      <c r="H215" s="171"/>
      <c r="I215" s="235"/>
      <c r="J215" s="190"/>
      <c r="K215" s="190"/>
      <c r="L215" s="190"/>
      <c r="M215" s="236"/>
      <c r="N215" s="236"/>
      <c r="O215" s="235"/>
      <c r="P215" s="190"/>
      <c r="Q215" s="190"/>
      <c r="R215" s="422"/>
      <c r="S215" s="422"/>
      <c r="T215" s="423"/>
      <c r="U215" s="206"/>
      <c r="V215" s="239"/>
    </row>
    <row r="216" spans="1:22" s="4" customFormat="1" ht="29.25" customHeight="1">
      <c r="A216" s="757"/>
      <c r="B216" s="764"/>
      <c r="C216" s="529"/>
      <c r="D216" s="561"/>
      <c r="E216" s="173" t="s">
        <v>16</v>
      </c>
      <c r="F216" s="240" t="s">
        <v>385</v>
      </c>
      <c r="G216" s="160" t="s">
        <v>161</v>
      </c>
      <c r="H216" s="186">
        <f>I216+J216+L216+M216+N216+O216+P216+Q216</f>
        <v>100</v>
      </c>
      <c r="I216" s="241"/>
      <c r="J216" s="242"/>
      <c r="K216" s="242"/>
      <c r="L216" s="242"/>
      <c r="M216" s="243"/>
      <c r="N216" s="243"/>
      <c r="O216" s="241"/>
      <c r="P216" s="242"/>
      <c r="Q216" s="250">
        <v>100</v>
      </c>
      <c r="R216" s="427" t="s">
        <v>272</v>
      </c>
      <c r="S216" s="245" t="s">
        <v>386</v>
      </c>
      <c r="T216" s="351" t="s">
        <v>387</v>
      </c>
      <c r="U216" s="258" t="s">
        <v>183</v>
      </c>
      <c r="V216" s="259">
        <v>1</v>
      </c>
    </row>
    <row r="217" spans="1:22" s="4" customFormat="1" ht="15" customHeight="1">
      <c r="A217" s="758"/>
      <c r="B217" s="765"/>
      <c r="C217" s="530"/>
      <c r="D217" s="535" t="s">
        <v>21</v>
      </c>
      <c r="E217" s="536"/>
      <c r="F217" s="536"/>
      <c r="G217" s="537"/>
      <c r="H217" s="185">
        <f>H216</f>
        <v>100</v>
      </c>
      <c r="I217" s="185">
        <f t="shared" ref="I217:Q217" si="63">I216</f>
        <v>0</v>
      </c>
      <c r="J217" s="185">
        <f t="shared" si="63"/>
        <v>0</v>
      </c>
      <c r="K217" s="185"/>
      <c r="L217" s="185">
        <f t="shared" si="63"/>
        <v>0</v>
      </c>
      <c r="M217" s="185">
        <f t="shared" si="63"/>
        <v>0</v>
      </c>
      <c r="N217" s="185">
        <f t="shared" si="63"/>
        <v>0</v>
      </c>
      <c r="O217" s="248">
        <f t="shared" si="63"/>
        <v>0</v>
      </c>
      <c r="P217" s="185">
        <f t="shared" si="63"/>
        <v>0</v>
      </c>
      <c r="Q217" s="185">
        <f t="shared" si="63"/>
        <v>100</v>
      </c>
      <c r="R217" s="562"/>
      <c r="S217" s="563"/>
      <c r="T217" s="563"/>
      <c r="U217" s="563"/>
      <c r="V217" s="564"/>
    </row>
    <row r="218" spans="1:22" s="4" customFormat="1" ht="15" customHeight="1">
      <c r="A218" s="471" t="s">
        <v>195</v>
      </c>
      <c r="B218" s="233" t="s">
        <v>195</v>
      </c>
      <c r="C218" s="196" t="s">
        <v>175</v>
      </c>
      <c r="D218" s="513" t="s">
        <v>22</v>
      </c>
      <c r="E218" s="514"/>
      <c r="F218" s="514"/>
      <c r="G218" s="515"/>
      <c r="H218" s="182">
        <f t="shared" ref="H218:Q218" si="64">H214+H217</f>
        <v>170</v>
      </c>
      <c r="I218" s="194">
        <f t="shared" si="64"/>
        <v>0</v>
      </c>
      <c r="J218" s="182">
        <f t="shared" si="64"/>
        <v>0</v>
      </c>
      <c r="K218" s="182"/>
      <c r="L218" s="182">
        <f t="shared" si="64"/>
        <v>0</v>
      </c>
      <c r="M218" s="257">
        <f t="shared" si="64"/>
        <v>20</v>
      </c>
      <c r="N218" s="257">
        <f t="shared" si="64"/>
        <v>50</v>
      </c>
      <c r="O218" s="194">
        <f t="shared" si="64"/>
        <v>0</v>
      </c>
      <c r="P218" s="182">
        <f t="shared" si="64"/>
        <v>0</v>
      </c>
      <c r="Q218" s="182">
        <f t="shared" si="64"/>
        <v>100</v>
      </c>
      <c r="R218" s="516"/>
      <c r="S218" s="517"/>
      <c r="T218" s="517"/>
      <c r="U218" s="517"/>
      <c r="V218" s="518"/>
    </row>
    <row r="219" spans="1:22" s="4" customFormat="1" ht="15" customHeight="1">
      <c r="A219" s="273" t="s">
        <v>195</v>
      </c>
      <c r="B219" s="233" t="s">
        <v>195</v>
      </c>
      <c r="C219" s="269" t="s">
        <v>186</v>
      </c>
      <c r="D219" s="555" t="s">
        <v>379</v>
      </c>
      <c r="E219" s="556"/>
      <c r="F219" s="556"/>
      <c r="G219" s="556"/>
      <c r="H219" s="556"/>
      <c r="I219" s="556"/>
      <c r="J219" s="556"/>
      <c r="K219" s="556"/>
      <c r="L219" s="556"/>
      <c r="M219" s="556"/>
      <c r="N219" s="556"/>
      <c r="O219" s="556"/>
      <c r="P219" s="556"/>
      <c r="Q219" s="556"/>
      <c r="R219" s="556"/>
      <c r="S219" s="556"/>
      <c r="T219" s="556"/>
      <c r="U219" s="556"/>
      <c r="V219" s="557"/>
    </row>
    <row r="220" spans="1:22" s="72" customFormat="1" ht="30.75" customHeight="1">
      <c r="A220" s="756" t="s">
        <v>195</v>
      </c>
      <c r="B220" s="763" t="s">
        <v>195</v>
      </c>
      <c r="C220" s="528" t="s">
        <v>186</v>
      </c>
      <c r="D220" s="531" t="s">
        <v>173</v>
      </c>
      <c r="E220" s="533" t="s">
        <v>388</v>
      </c>
      <c r="F220" s="534"/>
      <c r="G220" s="170"/>
      <c r="H220" s="171"/>
      <c r="I220" s="235"/>
      <c r="J220" s="190"/>
      <c r="K220" s="190"/>
      <c r="L220" s="190"/>
      <c r="M220" s="236"/>
      <c r="N220" s="236"/>
      <c r="O220" s="235"/>
      <c r="P220" s="190"/>
      <c r="Q220" s="190"/>
      <c r="R220" s="422"/>
      <c r="S220" s="422"/>
      <c r="T220" s="423"/>
      <c r="U220" s="206"/>
      <c r="V220" s="239"/>
    </row>
    <row r="221" spans="1:22" s="72" customFormat="1" ht="29.25" customHeight="1">
      <c r="A221" s="757"/>
      <c r="B221" s="764"/>
      <c r="C221" s="529"/>
      <c r="D221" s="561"/>
      <c r="E221" s="172" t="s">
        <v>16</v>
      </c>
      <c r="F221" s="240" t="s">
        <v>389</v>
      </c>
      <c r="G221" s="160" t="s">
        <v>158</v>
      </c>
      <c r="H221" s="186">
        <f>I221+J221+L221+M221+N221+O221+P221+Q221</f>
        <v>10</v>
      </c>
      <c r="I221" s="241">
        <v>2.177</v>
      </c>
      <c r="J221" s="242"/>
      <c r="K221" s="242"/>
      <c r="L221" s="242"/>
      <c r="M221" s="243">
        <v>7.8230000000000004</v>
      </c>
      <c r="N221" s="243"/>
      <c r="O221" s="241"/>
      <c r="P221" s="242"/>
      <c r="Q221" s="270"/>
      <c r="R221" s="427" t="s">
        <v>272</v>
      </c>
      <c r="S221" s="245" t="s">
        <v>306</v>
      </c>
      <c r="T221" s="351" t="s">
        <v>390</v>
      </c>
      <c r="U221" s="258" t="s">
        <v>183</v>
      </c>
      <c r="V221" s="259">
        <v>1</v>
      </c>
    </row>
    <row r="222" spans="1:22" s="4" customFormat="1" ht="15" customHeight="1">
      <c r="A222" s="758"/>
      <c r="B222" s="765"/>
      <c r="C222" s="530"/>
      <c r="D222" s="535" t="s">
        <v>21</v>
      </c>
      <c r="E222" s="536"/>
      <c r="F222" s="536"/>
      <c r="G222" s="537"/>
      <c r="H222" s="185">
        <f>H221</f>
        <v>10</v>
      </c>
      <c r="I222" s="248">
        <f t="shared" ref="I222:Q223" si="65">I221</f>
        <v>2.177</v>
      </c>
      <c r="J222" s="185">
        <f t="shared" si="65"/>
        <v>0</v>
      </c>
      <c r="K222" s="185"/>
      <c r="L222" s="185">
        <f t="shared" si="65"/>
        <v>0</v>
      </c>
      <c r="M222" s="249">
        <f t="shared" si="65"/>
        <v>7.8230000000000004</v>
      </c>
      <c r="N222" s="249">
        <f t="shared" si="65"/>
        <v>0</v>
      </c>
      <c r="O222" s="248">
        <f t="shared" si="65"/>
        <v>0</v>
      </c>
      <c r="P222" s="185">
        <f t="shared" si="65"/>
        <v>0</v>
      </c>
      <c r="Q222" s="185">
        <f t="shared" si="65"/>
        <v>0</v>
      </c>
      <c r="R222" s="562"/>
      <c r="S222" s="563"/>
      <c r="T222" s="563"/>
      <c r="U222" s="563"/>
      <c r="V222" s="564"/>
    </row>
    <row r="223" spans="1:22" s="4" customFormat="1" ht="15" customHeight="1">
      <c r="A223" s="471" t="s">
        <v>195</v>
      </c>
      <c r="B223" s="233" t="s">
        <v>195</v>
      </c>
      <c r="C223" s="196" t="s">
        <v>175</v>
      </c>
      <c r="D223" s="513" t="s">
        <v>22</v>
      </c>
      <c r="E223" s="514"/>
      <c r="F223" s="514"/>
      <c r="G223" s="515"/>
      <c r="H223" s="182">
        <f>H222</f>
        <v>10</v>
      </c>
      <c r="I223" s="194">
        <f t="shared" si="65"/>
        <v>2.177</v>
      </c>
      <c r="J223" s="182">
        <f t="shared" si="65"/>
        <v>0</v>
      </c>
      <c r="K223" s="182"/>
      <c r="L223" s="182">
        <f t="shared" si="65"/>
        <v>0</v>
      </c>
      <c r="M223" s="257">
        <f t="shared" si="65"/>
        <v>7.8230000000000004</v>
      </c>
      <c r="N223" s="257">
        <f t="shared" si="65"/>
        <v>0</v>
      </c>
      <c r="O223" s="194">
        <f t="shared" si="65"/>
        <v>0</v>
      </c>
      <c r="P223" s="182">
        <f t="shared" si="65"/>
        <v>0</v>
      </c>
      <c r="Q223" s="182">
        <f t="shared" si="65"/>
        <v>0</v>
      </c>
      <c r="R223" s="516"/>
      <c r="S223" s="517"/>
      <c r="T223" s="517"/>
      <c r="U223" s="517"/>
      <c r="V223" s="518"/>
    </row>
    <row r="224" spans="1:22" s="72" customFormat="1" ht="15" customHeight="1">
      <c r="A224" s="471" t="s">
        <v>195</v>
      </c>
      <c r="B224" s="233" t="s">
        <v>195</v>
      </c>
      <c r="C224" s="541" t="s">
        <v>24</v>
      </c>
      <c r="D224" s="542"/>
      <c r="E224" s="542"/>
      <c r="F224" s="542"/>
      <c r="G224" s="543"/>
      <c r="H224" s="183">
        <f t="shared" ref="H224:Q224" si="66">H209+H218+H223</f>
        <v>643.76</v>
      </c>
      <c r="I224" s="266">
        <f t="shared" si="66"/>
        <v>2.177</v>
      </c>
      <c r="J224" s="183">
        <f t="shared" si="66"/>
        <v>0</v>
      </c>
      <c r="K224" s="183"/>
      <c r="L224" s="183">
        <f t="shared" si="66"/>
        <v>100</v>
      </c>
      <c r="M224" s="267">
        <f t="shared" si="66"/>
        <v>391.58299999999997</v>
      </c>
      <c r="N224" s="267">
        <f t="shared" si="66"/>
        <v>50</v>
      </c>
      <c r="O224" s="266">
        <f t="shared" si="66"/>
        <v>0</v>
      </c>
      <c r="P224" s="183">
        <f t="shared" si="66"/>
        <v>0</v>
      </c>
      <c r="Q224" s="183">
        <f t="shared" si="66"/>
        <v>100</v>
      </c>
      <c r="R224" s="428"/>
      <c r="S224" s="544"/>
      <c r="T224" s="544"/>
      <c r="U224" s="544"/>
      <c r="V224" s="545"/>
    </row>
    <row r="225" spans="1:22" s="4" customFormat="1" ht="15" customHeight="1">
      <c r="A225" s="273" t="s">
        <v>195</v>
      </c>
      <c r="B225" s="232" t="s">
        <v>204</v>
      </c>
      <c r="C225" s="552" t="s">
        <v>391</v>
      </c>
      <c r="D225" s="553"/>
      <c r="E225" s="553"/>
      <c r="F225" s="553"/>
      <c r="G225" s="553"/>
      <c r="H225" s="553"/>
      <c r="I225" s="553"/>
      <c r="J225" s="553"/>
      <c r="K225" s="553"/>
      <c r="L225" s="553"/>
      <c r="M225" s="553"/>
      <c r="N225" s="553"/>
      <c r="O225" s="553"/>
      <c r="P225" s="553"/>
      <c r="Q225" s="553"/>
      <c r="R225" s="553"/>
      <c r="S225" s="553"/>
      <c r="T225" s="553"/>
      <c r="U225" s="553"/>
      <c r="V225" s="554"/>
    </row>
    <row r="226" spans="1:22" s="4" customFormat="1" ht="15" customHeight="1">
      <c r="A226" s="273" t="s">
        <v>195</v>
      </c>
      <c r="B226" s="233" t="s">
        <v>204</v>
      </c>
      <c r="C226" s="196" t="s">
        <v>175</v>
      </c>
      <c r="D226" s="578" t="s">
        <v>392</v>
      </c>
      <c r="E226" s="578"/>
      <c r="F226" s="578"/>
      <c r="G226" s="578"/>
      <c r="H226" s="578"/>
      <c r="I226" s="578"/>
      <c r="J226" s="578"/>
      <c r="K226" s="578"/>
      <c r="L226" s="578"/>
      <c r="M226" s="578"/>
      <c r="N226" s="578"/>
      <c r="O226" s="578"/>
      <c r="P226" s="578"/>
      <c r="Q226" s="578"/>
      <c r="R226" s="578"/>
      <c r="S226" s="578"/>
      <c r="T226" s="578"/>
      <c r="U226" s="578"/>
      <c r="V226" s="578"/>
    </row>
    <row r="227" spans="1:22" s="72" customFormat="1" ht="27" customHeight="1">
      <c r="A227" s="756" t="s">
        <v>195</v>
      </c>
      <c r="B227" s="611" t="s">
        <v>204</v>
      </c>
      <c r="C227" s="571" t="s">
        <v>175</v>
      </c>
      <c r="D227" s="531" t="s">
        <v>173</v>
      </c>
      <c r="E227" s="533" t="s">
        <v>393</v>
      </c>
      <c r="F227" s="534"/>
      <c r="G227" s="170"/>
      <c r="H227" s="171"/>
      <c r="I227" s="235"/>
      <c r="J227" s="190"/>
      <c r="K227" s="190"/>
      <c r="L227" s="190"/>
      <c r="M227" s="236"/>
      <c r="N227" s="236"/>
      <c r="O227" s="235"/>
      <c r="P227" s="190"/>
      <c r="Q227" s="190"/>
      <c r="R227" s="422"/>
      <c r="S227" s="422"/>
      <c r="T227" s="423"/>
      <c r="U227" s="206"/>
      <c r="V227" s="239"/>
    </row>
    <row r="228" spans="1:22" s="72" customFormat="1" ht="40.5" customHeight="1">
      <c r="A228" s="757"/>
      <c r="B228" s="611"/>
      <c r="C228" s="571"/>
      <c r="D228" s="561"/>
      <c r="E228" s="172" t="s">
        <v>16</v>
      </c>
      <c r="F228" s="240" t="s">
        <v>394</v>
      </c>
      <c r="G228" s="160" t="s">
        <v>20</v>
      </c>
      <c r="H228" s="186">
        <f>I228+J228+L228+M228+N228+O228+P228+Q228</f>
        <v>7</v>
      </c>
      <c r="I228" s="241">
        <v>7</v>
      </c>
      <c r="J228" s="242"/>
      <c r="K228" s="242"/>
      <c r="L228" s="242"/>
      <c r="M228" s="243"/>
      <c r="N228" s="243"/>
      <c r="O228" s="241"/>
      <c r="P228" s="242"/>
      <c r="Q228" s="270"/>
      <c r="R228" s="427" t="s">
        <v>272</v>
      </c>
      <c r="S228" s="245" t="s">
        <v>306</v>
      </c>
      <c r="T228" s="351" t="s">
        <v>395</v>
      </c>
      <c r="U228" s="258" t="s">
        <v>183</v>
      </c>
      <c r="V228" s="259">
        <v>1</v>
      </c>
    </row>
    <row r="229" spans="1:22" s="4" customFormat="1" ht="15" customHeight="1">
      <c r="A229" s="758"/>
      <c r="B229" s="611"/>
      <c r="C229" s="571"/>
      <c r="D229" s="575" t="s">
        <v>21</v>
      </c>
      <c r="E229" s="575"/>
      <c r="F229" s="575"/>
      <c r="G229" s="575"/>
      <c r="H229" s="185">
        <f>H228</f>
        <v>7</v>
      </c>
      <c r="I229" s="248">
        <f t="shared" ref="I229:Q231" si="67">I228</f>
        <v>7</v>
      </c>
      <c r="J229" s="185">
        <f t="shared" si="67"/>
        <v>0</v>
      </c>
      <c r="K229" s="185"/>
      <c r="L229" s="185">
        <f t="shared" si="67"/>
        <v>0</v>
      </c>
      <c r="M229" s="249">
        <f t="shared" si="67"/>
        <v>0</v>
      </c>
      <c r="N229" s="249">
        <f t="shared" si="67"/>
        <v>0</v>
      </c>
      <c r="O229" s="248">
        <f t="shared" si="67"/>
        <v>0</v>
      </c>
      <c r="P229" s="185">
        <f t="shared" si="67"/>
        <v>0</v>
      </c>
      <c r="Q229" s="185">
        <f t="shared" si="67"/>
        <v>0</v>
      </c>
      <c r="R229" s="562"/>
      <c r="S229" s="563"/>
      <c r="T229" s="563"/>
      <c r="U229" s="563"/>
      <c r="V229" s="564"/>
    </row>
    <row r="230" spans="1:22" s="4" customFormat="1" ht="15" customHeight="1">
      <c r="A230" s="471" t="s">
        <v>195</v>
      </c>
      <c r="B230" s="233" t="s">
        <v>175</v>
      </c>
      <c r="C230" s="196" t="s">
        <v>173</v>
      </c>
      <c r="D230" s="565" t="s">
        <v>22</v>
      </c>
      <c r="E230" s="565"/>
      <c r="F230" s="565"/>
      <c r="G230" s="565"/>
      <c r="H230" s="182">
        <f>H229</f>
        <v>7</v>
      </c>
      <c r="I230" s="194">
        <f t="shared" si="67"/>
        <v>7</v>
      </c>
      <c r="J230" s="182">
        <f t="shared" si="67"/>
        <v>0</v>
      </c>
      <c r="K230" s="182"/>
      <c r="L230" s="182">
        <f t="shared" si="67"/>
        <v>0</v>
      </c>
      <c r="M230" s="257">
        <f t="shared" si="67"/>
        <v>0</v>
      </c>
      <c r="N230" s="257">
        <f t="shared" si="67"/>
        <v>0</v>
      </c>
      <c r="O230" s="194">
        <f t="shared" si="67"/>
        <v>0</v>
      </c>
      <c r="P230" s="182">
        <f t="shared" si="67"/>
        <v>0</v>
      </c>
      <c r="Q230" s="182">
        <f t="shared" si="67"/>
        <v>0</v>
      </c>
      <c r="R230" s="516"/>
      <c r="S230" s="517"/>
      <c r="T230" s="517"/>
      <c r="U230" s="517"/>
      <c r="V230" s="518"/>
    </row>
    <row r="231" spans="1:22" s="72" customFormat="1" ht="15" customHeight="1">
      <c r="A231" s="471" t="s">
        <v>195</v>
      </c>
      <c r="B231" s="233" t="s">
        <v>204</v>
      </c>
      <c r="C231" s="541" t="s">
        <v>24</v>
      </c>
      <c r="D231" s="542"/>
      <c r="E231" s="542"/>
      <c r="F231" s="542"/>
      <c r="G231" s="543"/>
      <c r="H231" s="183">
        <f>H230</f>
        <v>7</v>
      </c>
      <c r="I231" s="266">
        <f t="shared" si="67"/>
        <v>7</v>
      </c>
      <c r="J231" s="183">
        <f t="shared" si="67"/>
        <v>0</v>
      </c>
      <c r="K231" s="183"/>
      <c r="L231" s="183">
        <f t="shared" si="67"/>
        <v>0</v>
      </c>
      <c r="M231" s="267">
        <f t="shared" si="67"/>
        <v>0</v>
      </c>
      <c r="N231" s="267">
        <f t="shared" si="67"/>
        <v>0</v>
      </c>
      <c r="O231" s="266">
        <f t="shared" si="67"/>
        <v>0</v>
      </c>
      <c r="P231" s="183">
        <f t="shared" si="67"/>
        <v>0</v>
      </c>
      <c r="Q231" s="183">
        <f t="shared" si="67"/>
        <v>0</v>
      </c>
      <c r="R231" s="428"/>
      <c r="S231" s="544"/>
      <c r="T231" s="544"/>
      <c r="U231" s="544"/>
      <c r="V231" s="545"/>
    </row>
    <row r="232" spans="1:22" s="4" customFormat="1" ht="15" customHeight="1">
      <c r="A232" s="273" t="s">
        <v>195</v>
      </c>
      <c r="B232" s="232" t="s">
        <v>226</v>
      </c>
      <c r="C232" s="552" t="s">
        <v>396</v>
      </c>
      <c r="D232" s="553"/>
      <c r="E232" s="553"/>
      <c r="F232" s="553"/>
      <c r="G232" s="553"/>
      <c r="H232" s="553"/>
      <c r="I232" s="553"/>
      <c r="J232" s="553"/>
      <c r="K232" s="553"/>
      <c r="L232" s="553"/>
      <c r="M232" s="553"/>
      <c r="N232" s="553"/>
      <c r="O232" s="553"/>
      <c r="P232" s="553"/>
      <c r="Q232" s="553"/>
      <c r="R232" s="553"/>
      <c r="S232" s="553"/>
      <c r="T232" s="553"/>
      <c r="U232" s="553"/>
      <c r="V232" s="554"/>
    </row>
    <row r="233" spans="1:22" s="4" customFormat="1" ht="15" customHeight="1">
      <c r="A233" s="273" t="s">
        <v>195</v>
      </c>
      <c r="B233" s="233" t="s">
        <v>226</v>
      </c>
      <c r="C233" s="196" t="s">
        <v>175</v>
      </c>
      <c r="D233" s="578" t="s">
        <v>397</v>
      </c>
      <c r="E233" s="578"/>
      <c r="F233" s="578"/>
      <c r="G233" s="578"/>
      <c r="H233" s="578"/>
      <c r="I233" s="578"/>
      <c r="J233" s="578"/>
      <c r="K233" s="578"/>
      <c r="L233" s="578"/>
      <c r="M233" s="578"/>
      <c r="N233" s="578"/>
      <c r="O233" s="578"/>
      <c r="P233" s="578"/>
      <c r="Q233" s="578"/>
      <c r="R233" s="578"/>
      <c r="S233" s="578"/>
      <c r="T233" s="578"/>
      <c r="U233" s="578"/>
      <c r="V233" s="578"/>
    </row>
    <row r="234" spans="1:22" s="72" customFormat="1" ht="27" customHeight="1">
      <c r="A234" s="756" t="s">
        <v>195</v>
      </c>
      <c r="B234" s="611" t="s">
        <v>226</v>
      </c>
      <c r="C234" s="571" t="s">
        <v>175</v>
      </c>
      <c r="D234" s="531" t="s">
        <v>173</v>
      </c>
      <c r="E234" s="533" t="s">
        <v>398</v>
      </c>
      <c r="F234" s="534"/>
      <c r="G234" s="170"/>
      <c r="H234" s="171"/>
      <c r="I234" s="235"/>
      <c r="J234" s="190"/>
      <c r="K234" s="190"/>
      <c r="L234" s="190"/>
      <c r="M234" s="236"/>
      <c r="N234" s="236"/>
      <c r="O234" s="235"/>
      <c r="P234" s="190"/>
      <c r="Q234" s="190"/>
      <c r="R234" s="422"/>
      <c r="S234" s="422"/>
      <c r="T234" s="423"/>
      <c r="U234" s="206"/>
      <c r="V234" s="239"/>
    </row>
    <row r="235" spans="1:22" s="72" customFormat="1" ht="31.5" customHeight="1">
      <c r="A235" s="757"/>
      <c r="B235" s="611"/>
      <c r="C235" s="571"/>
      <c r="D235" s="561"/>
      <c r="E235" s="172" t="s">
        <v>16</v>
      </c>
      <c r="F235" s="240" t="s">
        <v>399</v>
      </c>
      <c r="G235" s="160" t="s">
        <v>158</v>
      </c>
      <c r="H235" s="186">
        <f>I235+J235+L235+M235+N235+O235+P235+Q235</f>
        <v>9.6</v>
      </c>
      <c r="I235" s="241"/>
      <c r="J235" s="242"/>
      <c r="K235" s="242"/>
      <c r="L235" s="242"/>
      <c r="M235" s="243">
        <v>9.6</v>
      </c>
      <c r="N235" s="243"/>
      <c r="O235" s="241"/>
      <c r="P235" s="242"/>
      <c r="Q235" s="270"/>
      <c r="R235" s="427" t="s">
        <v>272</v>
      </c>
      <c r="S235" s="245" t="s">
        <v>400</v>
      </c>
      <c r="T235" s="351" t="s">
        <v>401</v>
      </c>
      <c r="U235" s="258" t="s">
        <v>183</v>
      </c>
      <c r="V235" s="259">
        <v>1</v>
      </c>
    </row>
    <row r="236" spans="1:22" s="4" customFormat="1" ht="17.25" customHeight="1">
      <c r="A236" s="758"/>
      <c r="B236" s="611"/>
      <c r="C236" s="571"/>
      <c r="D236" s="575" t="s">
        <v>21</v>
      </c>
      <c r="E236" s="575"/>
      <c r="F236" s="575"/>
      <c r="G236" s="575"/>
      <c r="H236" s="185">
        <f>H235</f>
        <v>9.6</v>
      </c>
      <c r="I236" s="248">
        <f t="shared" ref="I236:Q236" si="68">I235</f>
        <v>0</v>
      </c>
      <c r="J236" s="185">
        <f t="shared" si="68"/>
        <v>0</v>
      </c>
      <c r="K236" s="185"/>
      <c r="L236" s="185">
        <f t="shared" si="68"/>
        <v>0</v>
      </c>
      <c r="M236" s="249">
        <f t="shared" si="68"/>
        <v>9.6</v>
      </c>
      <c r="N236" s="249">
        <f t="shared" si="68"/>
        <v>0</v>
      </c>
      <c r="O236" s="248">
        <f t="shared" si="68"/>
        <v>0</v>
      </c>
      <c r="P236" s="185">
        <f t="shared" si="68"/>
        <v>0</v>
      </c>
      <c r="Q236" s="185">
        <f t="shared" si="68"/>
        <v>0</v>
      </c>
      <c r="R236" s="562"/>
      <c r="S236" s="563"/>
      <c r="T236" s="563"/>
      <c r="U236" s="563"/>
      <c r="V236" s="564"/>
    </row>
    <row r="237" spans="1:22" s="72" customFormat="1" ht="40.5" customHeight="1">
      <c r="A237" s="756" t="s">
        <v>195</v>
      </c>
      <c r="B237" s="611" t="s">
        <v>226</v>
      </c>
      <c r="C237" s="571" t="s">
        <v>175</v>
      </c>
      <c r="D237" s="531" t="s">
        <v>175</v>
      </c>
      <c r="E237" s="533" t="s">
        <v>402</v>
      </c>
      <c r="F237" s="534"/>
      <c r="G237" s="170"/>
      <c r="H237" s="171"/>
      <c r="I237" s="235"/>
      <c r="J237" s="190"/>
      <c r="K237" s="190"/>
      <c r="L237" s="190"/>
      <c r="M237" s="236"/>
      <c r="N237" s="236"/>
      <c r="O237" s="235"/>
      <c r="P237" s="190"/>
      <c r="Q237" s="190"/>
      <c r="R237" s="422"/>
      <c r="S237" s="422"/>
      <c r="T237" s="423"/>
      <c r="U237" s="206"/>
      <c r="V237" s="239"/>
    </row>
    <row r="238" spans="1:22" s="72" customFormat="1" ht="37.5" customHeight="1">
      <c r="A238" s="757"/>
      <c r="B238" s="611"/>
      <c r="C238" s="571"/>
      <c r="D238" s="561"/>
      <c r="E238" s="172" t="s">
        <v>16</v>
      </c>
      <c r="F238" s="240" t="s">
        <v>403</v>
      </c>
      <c r="G238" s="160" t="s">
        <v>158</v>
      </c>
      <c r="H238" s="186">
        <f>I238+J238+L238+M238+N238+O238+P238+Q238</f>
        <v>0.34</v>
      </c>
      <c r="I238" s="241"/>
      <c r="J238" s="242"/>
      <c r="K238" s="242"/>
      <c r="L238" s="242"/>
      <c r="M238" s="243">
        <v>0.34</v>
      </c>
      <c r="N238" s="243"/>
      <c r="O238" s="241"/>
      <c r="P238" s="242"/>
      <c r="Q238" s="270"/>
      <c r="R238" s="427" t="s">
        <v>272</v>
      </c>
      <c r="S238" s="245" t="s">
        <v>306</v>
      </c>
      <c r="T238" s="351" t="s">
        <v>404</v>
      </c>
      <c r="U238" s="258" t="s">
        <v>183</v>
      </c>
      <c r="V238" s="259">
        <v>1</v>
      </c>
    </row>
    <row r="239" spans="1:22" s="72" customFormat="1" ht="26.25" customHeight="1">
      <c r="A239" s="757"/>
      <c r="B239" s="611"/>
      <c r="C239" s="571"/>
      <c r="D239" s="561"/>
      <c r="E239" s="172" t="s">
        <v>17</v>
      </c>
      <c r="F239" s="240" t="s">
        <v>405</v>
      </c>
      <c r="G239" s="160" t="s">
        <v>158</v>
      </c>
      <c r="H239" s="186">
        <f>I239+J239+L239+M239+N239+O239+P239+Q239</f>
        <v>0.35</v>
      </c>
      <c r="I239" s="241"/>
      <c r="J239" s="242"/>
      <c r="K239" s="242"/>
      <c r="L239" s="242"/>
      <c r="M239" s="243">
        <v>0.35</v>
      </c>
      <c r="N239" s="243"/>
      <c r="O239" s="241"/>
      <c r="P239" s="242"/>
      <c r="Q239" s="242"/>
      <c r="R239" s="427" t="s">
        <v>272</v>
      </c>
      <c r="S239" s="245" t="s">
        <v>306</v>
      </c>
      <c r="T239" s="351" t="s">
        <v>406</v>
      </c>
      <c r="U239" s="258" t="s">
        <v>407</v>
      </c>
      <c r="V239" s="259">
        <v>1</v>
      </c>
    </row>
    <row r="240" spans="1:22" s="4" customFormat="1" ht="15" customHeight="1">
      <c r="A240" s="758"/>
      <c r="B240" s="611"/>
      <c r="C240" s="571"/>
      <c r="D240" s="575" t="s">
        <v>21</v>
      </c>
      <c r="E240" s="575"/>
      <c r="F240" s="575"/>
      <c r="G240" s="575"/>
      <c r="H240" s="185">
        <f>H238+H239</f>
        <v>0.69</v>
      </c>
      <c r="I240" s="248">
        <f t="shared" ref="I240:Q240" si="69">I238+I239</f>
        <v>0</v>
      </c>
      <c r="J240" s="185">
        <f t="shared" si="69"/>
        <v>0</v>
      </c>
      <c r="K240" s="185"/>
      <c r="L240" s="185">
        <f t="shared" si="69"/>
        <v>0</v>
      </c>
      <c r="M240" s="249">
        <f t="shared" si="69"/>
        <v>0.69</v>
      </c>
      <c r="N240" s="249">
        <f t="shared" si="69"/>
        <v>0</v>
      </c>
      <c r="O240" s="248">
        <f t="shared" si="69"/>
        <v>0</v>
      </c>
      <c r="P240" s="185">
        <f t="shared" si="69"/>
        <v>0</v>
      </c>
      <c r="Q240" s="185">
        <f t="shared" si="69"/>
        <v>0</v>
      </c>
      <c r="R240" s="562"/>
      <c r="S240" s="563"/>
      <c r="T240" s="563"/>
      <c r="U240" s="563"/>
      <c r="V240" s="564"/>
    </row>
    <row r="241" spans="1:22" s="72" customFormat="1" ht="27.75" customHeight="1">
      <c r="A241" s="756" t="s">
        <v>195</v>
      </c>
      <c r="B241" s="611" t="s">
        <v>226</v>
      </c>
      <c r="C241" s="571" t="s">
        <v>175</v>
      </c>
      <c r="D241" s="531" t="s">
        <v>186</v>
      </c>
      <c r="E241" s="533" t="s">
        <v>408</v>
      </c>
      <c r="F241" s="534"/>
      <c r="G241" s="170"/>
      <c r="H241" s="171"/>
      <c r="I241" s="235"/>
      <c r="J241" s="190"/>
      <c r="K241" s="190"/>
      <c r="L241" s="190"/>
      <c r="M241" s="236"/>
      <c r="N241" s="236"/>
      <c r="O241" s="235"/>
      <c r="P241" s="190"/>
      <c r="Q241" s="190"/>
      <c r="R241" s="422"/>
      <c r="S241" s="422"/>
      <c r="T241" s="423"/>
      <c r="U241" s="206"/>
      <c r="V241" s="239"/>
    </row>
    <row r="242" spans="1:22" s="72" customFormat="1" ht="30.75" customHeight="1">
      <c r="A242" s="757"/>
      <c r="B242" s="611"/>
      <c r="C242" s="571"/>
      <c r="D242" s="561"/>
      <c r="E242" s="172" t="s">
        <v>16</v>
      </c>
      <c r="F242" s="240" t="s">
        <v>409</v>
      </c>
      <c r="G242" s="160" t="s">
        <v>158</v>
      </c>
      <c r="H242" s="186">
        <f>I242+J242+L242+M242+N242+O242+P242+Q242</f>
        <v>0.42</v>
      </c>
      <c r="I242" s="241"/>
      <c r="J242" s="242"/>
      <c r="K242" s="242"/>
      <c r="L242" s="242"/>
      <c r="M242" s="243">
        <v>0.42</v>
      </c>
      <c r="N242" s="243"/>
      <c r="O242" s="241"/>
      <c r="P242" s="242"/>
      <c r="Q242" s="270"/>
      <c r="R242" s="427" t="s">
        <v>272</v>
      </c>
      <c r="S242" s="245" t="s">
        <v>306</v>
      </c>
      <c r="T242" s="351" t="s">
        <v>404</v>
      </c>
      <c r="U242" s="258" t="s">
        <v>183</v>
      </c>
      <c r="V242" s="259">
        <v>1</v>
      </c>
    </row>
    <row r="243" spans="1:22" s="72" customFormat="1" ht="26.25" customHeight="1">
      <c r="A243" s="757"/>
      <c r="B243" s="611"/>
      <c r="C243" s="571"/>
      <c r="D243" s="561"/>
      <c r="E243" s="172" t="s">
        <v>17</v>
      </c>
      <c r="F243" s="240" t="s">
        <v>410</v>
      </c>
      <c r="G243" s="160" t="s">
        <v>158</v>
      </c>
      <c r="H243" s="186">
        <f>I243+J243+L243+M243+N243+O243+P243+Q243</f>
        <v>0.5</v>
      </c>
      <c r="I243" s="241"/>
      <c r="J243" s="242"/>
      <c r="K243" s="242"/>
      <c r="L243" s="242"/>
      <c r="M243" s="243">
        <v>0.5</v>
      </c>
      <c r="N243" s="243"/>
      <c r="O243" s="241"/>
      <c r="P243" s="242"/>
      <c r="Q243" s="242"/>
      <c r="R243" s="427" t="s">
        <v>272</v>
      </c>
      <c r="S243" s="245" t="s">
        <v>306</v>
      </c>
      <c r="T243" s="351" t="s">
        <v>411</v>
      </c>
      <c r="U243" s="258" t="s">
        <v>407</v>
      </c>
      <c r="V243" s="259">
        <v>1</v>
      </c>
    </row>
    <row r="244" spans="1:22" s="4" customFormat="1" ht="15" customHeight="1">
      <c r="A244" s="758"/>
      <c r="B244" s="611"/>
      <c r="C244" s="571"/>
      <c r="D244" s="575" t="s">
        <v>21</v>
      </c>
      <c r="E244" s="575"/>
      <c r="F244" s="575"/>
      <c r="G244" s="575"/>
      <c r="H244" s="185">
        <f>H242+H243</f>
        <v>0.91999999999999993</v>
      </c>
      <c r="I244" s="248">
        <f t="shared" ref="I244:Q244" si="70">I242+I243</f>
        <v>0</v>
      </c>
      <c r="J244" s="185">
        <f t="shared" si="70"/>
        <v>0</v>
      </c>
      <c r="K244" s="185"/>
      <c r="L244" s="185">
        <f t="shared" si="70"/>
        <v>0</v>
      </c>
      <c r="M244" s="249">
        <f t="shared" si="70"/>
        <v>0.91999999999999993</v>
      </c>
      <c r="N244" s="249">
        <f t="shared" si="70"/>
        <v>0</v>
      </c>
      <c r="O244" s="248">
        <f t="shared" si="70"/>
        <v>0</v>
      </c>
      <c r="P244" s="185">
        <f t="shared" si="70"/>
        <v>0</v>
      </c>
      <c r="Q244" s="185">
        <f t="shared" si="70"/>
        <v>0</v>
      </c>
      <c r="R244" s="562"/>
      <c r="S244" s="563"/>
      <c r="T244" s="563"/>
      <c r="U244" s="563"/>
      <c r="V244" s="564"/>
    </row>
    <row r="245" spans="1:22" s="72" customFormat="1" ht="27.75" customHeight="1">
      <c r="A245" s="756" t="s">
        <v>195</v>
      </c>
      <c r="B245" s="611" t="s">
        <v>226</v>
      </c>
      <c r="C245" s="571" t="s">
        <v>175</v>
      </c>
      <c r="D245" s="531" t="s">
        <v>204</v>
      </c>
      <c r="E245" s="654" t="s">
        <v>412</v>
      </c>
      <c r="F245" s="655"/>
      <c r="G245" s="170"/>
      <c r="H245" s="171"/>
      <c r="I245" s="235"/>
      <c r="J245" s="190"/>
      <c r="K245" s="190"/>
      <c r="L245" s="190"/>
      <c r="M245" s="236"/>
      <c r="N245" s="236"/>
      <c r="O245" s="235"/>
      <c r="P245" s="190"/>
      <c r="Q245" s="190"/>
      <c r="R245" s="422"/>
      <c r="S245" s="422"/>
      <c r="T245" s="423"/>
      <c r="U245" s="206"/>
      <c r="V245" s="239"/>
    </row>
    <row r="246" spans="1:22" s="72" customFormat="1" ht="42" customHeight="1">
      <c r="A246" s="757"/>
      <c r="B246" s="611"/>
      <c r="C246" s="571"/>
      <c r="D246" s="561"/>
      <c r="E246" s="172" t="s">
        <v>16</v>
      </c>
      <c r="F246" s="240" t="s">
        <v>413</v>
      </c>
      <c r="G246" s="160"/>
      <c r="H246" s="186">
        <f>I246+J246+L246+M246+N246+O246+P246+Q246</f>
        <v>0.8</v>
      </c>
      <c r="I246" s="241"/>
      <c r="J246" s="242"/>
      <c r="K246" s="242"/>
      <c r="L246" s="242"/>
      <c r="M246" s="243">
        <v>0.8</v>
      </c>
      <c r="N246" s="243"/>
      <c r="O246" s="241"/>
      <c r="P246" s="242"/>
      <c r="Q246" s="270"/>
      <c r="R246" s="424" t="s">
        <v>272</v>
      </c>
      <c r="S246" s="245" t="s">
        <v>306</v>
      </c>
      <c r="T246" s="351" t="s">
        <v>404</v>
      </c>
      <c r="U246" s="258" t="s">
        <v>183</v>
      </c>
      <c r="V246" s="259">
        <v>1</v>
      </c>
    </row>
    <row r="247" spans="1:22" s="4" customFormat="1" ht="15" customHeight="1">
      <c r="A247" s="758"/>
      <c r="B247" s="611"/>
      <c r="C247" s="571"/>
      <c r="D247" s="575" t="s">
        <v>21</v>
      </c>
      <c r="E247" s="575"/>
      <c r="F247" s="575"/>
      <c r="G247" s="575"/>
      <c r="H247" s="185">
        <f>H246</f>
        <v>0.8</v>
      </c>
      <c r="I247" s="248">
        <f t="shared" ref="I247:Q247" si="71">I246</f>
        <v>0</v>
      </c>
      <c r="J247" s="185">
        <f t="shared" si="71"/>
        <v>0</v>
      </c>
      <c r="K247" s="185"/>
      <c r="L247" s="185">
        <f t="shared" si="71"/>
        <v>0</v>
      </c>
      <c r="M247" s="249">
        <f t="shared" si="71"/>
        <v>0.8</v>
      </c>
      <c r="N247" s="249">
        <f t="shared" si="71"/>
        <v>0</v>
      </c>
      <c r="O247" s="248">
        <f t="shared" si="71"/>
        <v>0</v>
      </c>
      <c r="P247" s="185">
        <f t="shared" si="71"/>
        <v>0</v>
      </c>
      <c r="Q247" s="185">
        <f t="shared" si="71"/>
        <v>0</v>
      </c>
      <c r="R247" s="562"/>
      <c r="S247" s="563"/>
      <c r="T247" s="563"/>
      <c r="U247" s="563"/>
      <c r="V247" s="564"/>
    </row>
    <row r="248" spans="1:22" s="72" customFormat="1" ht="27.75" customHeight="1">
      <c r="A248" s="756" t="s">
        <v>195</v>
      </c>
      <c r="B248" s="611" t="s">
        <v>226</v>
      </c>
      <c r="C248" s="571" t="s">
        <v>175</v>
      </c>
      <c r="D248" s="531" t="s">
        <v>226</v>
      </c>
      <c r="E248" s="654" t="s">
        <v>414</v>
      </c>
      <c r="F248" s="655"/>
      <c r="G248" s="170"/>
      <c r="H248" s="171"/>
      <c r="I248" s="235"/>
      <c r="J248" s="190"/>
      <c r="K248" s="190"/>
      <c r="L248" s="190"/>
      <c r="M248" s="236"/>
      <c r="N248" s="236"/>
      <c r="O248" s="235"/>
      <c r="P248" s="190"/>
      <c r="Q248" s="190"/>
      <c r="R248" s="422"/>
      <c r="S248" s="422"/>
      <c r="T248" s="423"/>
      <c r="U248" s="206"/>
      <c r="V248" s="239"/>
    </row>
    <row r="249" spans="1:22" s="72" customFormat="1" ht="28.5" customHeight="1">
      <c r="A249" s="757"/>
      <c r="B249" s="611"/>
      <c r="C249" s="571"/>
      <c r="D249" s="561"/>
      <c r="E249" s="172" t="s">
        <v>16</v>
      </c>
      <c r="F249" s="240" t="s">
        <v>415</v>
      </c>
      <c r="G249" s="160" t="s">
        <v>158</v>
      </c>
      <c r="H249" s="186">
        <f>I249+J249+L249+M249+N249+O249+P249+Q249</f>
        <v>0.216</v>
      </c>
      <c r="I249" s="241"/>
      <c r="J249" s="242"/>
      <c r="K249" s="242"/>
      <c r="L249" s="242"/>
      <c r="M249" s="274">
        <v>0.216</v>
      </c>
      <c r="N249" s="243"/>
      <c r="O249" s="241"/>
      <c r="P249" s="242"/>
      <c r="Q249" s="270"/>
      <c r="R249" s="427" t="s">
        <v>272</v>
      </c>
      <c r="S249" s="424" t="s">
        <v>400</v>
      </c>
      <c r="T249" s="351" t="s">
        <v>404</v>
      </c>
      <c r="U249" s="258" t="s">
        <v>183</v>
      </c>
      <c r="V249" s="259">
        <v>1</v>
      </c>
    </row>
    <row r="250" spans="1:22" s="72" customFormat="1" ht="15" customHeight="1">
      <c r="A250" s="757"/>
      <c r="B250" s="611"/>
      <c r="C250" s="571"/>
      <c r="D250" s="561"/>
      <c r="E250" s="172" t="s">
        <v>17</v>
      </c>
      <c r="F250" s="240" t="s">
        <v>416</v>
      </c>
      <c r="G250" s="160" t="s">
        <v>158</v>
      </c>
      <c r="H250" s="186">
        <f>I250+J250+L250+M250+N250+O250+P250+Q250</f>
        <v>0.22800000000000001</v>
      </c>
      <c r="I250" s="241"/>
      <c r="J250" s="242"/>
      <c r="K250" s="242"/>
      <c r="L250" s="242"/>
      <c r="M250" s="274">
        <v>0.22800000000000001</v>
      </c>
      <c r="N250" s="243"/>
      <c r="O250" s="241"/>
      <c r="P250" s="242"/>
      <c r="Q250" s="242"/>
      <c r="R250" s="427" t="s">
        <v>272</v>
      </c>
      <c r="S250" s="424" t="s">
        <v>400</v>
      </c>
      <c r="T250" s="351" t="s">
        <v>411</v>
      </c>
      <c r="U250" s="258" t="s">
        <v>407</v>
      </c>
      <c r="V250" s="259">
        <v>1</v>
      </c>
    </row>
    <row r="251" spans="1:22" s="72" customFormat="1" ht="30" customHeight="1">
      <c r="A251" s="757"/>
      <c r="B251" s="611"/>
      <c r="C251" s="571"/>
      <c r="D251" s="532"/>
      <c r="E251" s="172" t="s">
        <v>18</v>
      </c>
      <c r="F251" s="265" t="s">
        <v>417</v>
      </c>
      <c r="G251" s="160" t="s">
        <v>158</v>
      </c>
      <c r="H251" s="186">
        <f>I251+J251+L251+M251+N251+O251+P251+Q251</f>
        <v>0.58499999999999996</v>
      </c>
      <c r="I251" s="253"/>
      <c r="J251" s="254"/>
      <c r="K251" s="254"/>
      <c r="L251" s="254"/>
      <c r="M251" s="276">
        <v>0.58499999999999996</v>
      </c>
      <c r="N251" s="255"/>
      <c r="O251" s="253"/>
      <c r="P251" s="254"/>
      <c r="Q251" s="254"/>
      <c r="R251" s="427" t="s">
        <v>272</v>
      </c>
      <c r="S251" s="424" t="s">
        <v>400</v>
      </c>
      <c r="T251" s="351" t="s">
        <v>406</v>
      </c>
      <c r="U251" s="258" t="s">
        <v>407</v>
      </c>
      <c r="V251" s="259">
        <v>1</v>
      </c>
    </row>
    <row r="252" spans="1:22" s="4" customFormat="1" ht="15" customHeight="1">
      <c r="A252" s="758"/>
      <c r="B252" s="611"/>
      <c r="C252" s="571"/>
      <c r="D252" s="575" t="s">
        <v>21</v>
      </c>
      <c r="E252" s="575"/>
      <c r="F252" s="575"/>
      <c r="G252" s="575"/>
      <c r="H252" s="185">
        <f t="shared" ref="H252:Q252" si="72">H249+H250+H251</f>
        <v>1.0289999999999999</v>
      </c>
      <c r="I252" s="277">
        <f t="shared" si="72"/>
        <v>0</v>
      </c>
      <c r="J252" s="189">
        <f t="shared" si="72"/>
        <v>0</v>
      </c>
      <c r="K252" s="189"/>
      <c r="L252" s="189">
        <f t="shared" si="72"/>
        <v>0</v>
      </c>
      <c r="M252" s="249">
        <f t="shared" si="72"/>
        <v>1.0289999999999999</v>
      </c>
      <c r="N252" s="249">
        <f t="shared" si="72"/>
        <v>0</v>
      </c>
      <c r="O252" s="277">
        <f t="shared" si="72"/>
        <v>0</v>
      </c>
      <c r="P252" s="189">
        <f t="shared" si="72"/>
        <v>0</v>
      </c>
      <c r="Q252" s="189">
        <f t="shared" si="72"/>
        <v>0</v>
      </c>
      <c r="R252" s="562"/>
      <c r="S252" s="563"/>
      <c r="T252" s="563"/>
      <c r="U252" s="563"/>
      <c r="V252" s="564"/>
    </row>
    <row r="253" spans="1:22" s="72" customFormat="1" ht="40.5" customHeight="1">
      <c r="A253" s="756" t="s">
        <v>195</v>
      </c>
      <c r="B253" s="611" t="s">
        <v>226</v>
      </c>
      <c r="C253" s="571" t="s">
        <v>175</v>
      </c>
      <c r="D253" s="531" t="s">
        <v>249</v>
      </c>
      <c r="E253" s="654" t="s">
        <v>418</v>
      </c>
      <c r="F253" s="655"/>
      <c r="G253" s="170"/>
      <c r="H253" s="171"/>
      <c r="I253" s="235"/>
      <c r="J253" s="190"/>
      <c r="K253" s="190"/>
      <c r="L253" s="190"/>
      <c r="M253" s="236"/>
      <c r="N253" s="236"/>
      <c r="O253" s="235"/>
      <c r="P253" s="190"/>
      <c r="Q253" s="190"/>
      <c r="R253" s="422"/>
      <c r="S253" s="422"/>
      <c r="T253" s="423"/>
      <c r="U253" s="206"/>
      <c r="V253" s="239"/>
    </row>
    <row r="254" spans="1:22" s="72" customFormat="1" ht="42.75" customHeight="1">
      <c r="A254" s="757"/>
      <c r="B254" s="611"/>
      <c r="C254" s="571"/>
      <c r="D254" s="561"/>
      <c r="E254" s="172" t="s">
        <v>16</v>
      </c>
      <c r="F254" s="240" t="s">
        <v>419</v>
      </c>
      <c r="G254" s="160" t="s">
        <v>158</v>
      </c>
      <c r="H254" s="186">
        <f>I254+J254+L254+M254+N254+O254+P254+Q254</f>
        <v>0.37</v>
      </c>
      <c r="I254" s="241"/>
      <c r="J254" s="242"/>
      <c r="K254" s="242"/>
      <c r="L254" s="242"/>
      <c r="M254" s="243">
        <v>0.37</v>
      </c>
      <c r="N254" s="243"/>
      <c r="O254" s="241"/>
      <c r="P254" s="242"/>
      <c r="Q254" s="270"/>
      <c r="R254" s="427" t="s">
        <v>272</v>
      </c>
      <c r="S254" s="245" t="s">
        <v>306</v>
      </c>
      <c r="T254" s="351" t="s">
        <v>404</v>
      </c>
      <c r="U254" s="258" t="s">
        <v>183</v>
      </c>
      <c r="V254" s="259">
        <v>3</v>
      </c>
    </row>
    <row r="255" spans="1:22" s="72" customFormat="1" ht="39.75" customHeight="1">
      <c r="A255" s="757"/>
      <c r="B255" s="611"/>
      <c r="C255" s="571"/>
      <c r="D255" s="561"/>
      <c r="E255" s="172" t="s">
        <v>17</v>
      </c>
      <c r="F255" s="240" t="s">
        <v>420</v>
      </c>
      <c r="G255" s="160" t="s">
        <v>158</v>
      </c>
      <c r="H255" s="186">
        <f>I255+J255+L255+M255+N255+O255+P255+Q255</f>
        <v>0.35</v>
      </c>
      <c r="I255" s="241"/>
      <c r="J255" s="242"/>
      <c r="K255" s="242"/>
      <c r="L255" s="242"/>
      <c r="M255" s="243">
        <v>0.35</v>
      </c>
      <c r="N255" s="243"/>
      <c r="O255" s="241"/>
      <c r="P255" s="242"/>
      <c r="Q255" s="242"/>
      <c r="R255" s="427" t="s">
        <v>272</v>
      </c>
      <c r="S255" s="245" t="s">
        <v>306</v>
      </c>
      <c r="T255" s="351" t="s">
        <v>411</v>
      </c>
      <c r="U255" s="258" t="s">
        <v>407</v>
      </c>
      <c r="V255" s="259">
        <v>1</v>
      </c>
    </row>
    <row r="256" spans="1:22" s="4" customFormat="1" ht="15" customHeight="1">
      <c r="A256" s="758"/>
      <c r="B256" s="611"/>
      <c r="C256" s="571"/>
      <c r="D256" s="575" t="s">
        <v>21</v>
      </c>
      <c r="E256" s="575"/>
      <c r="F256" s="575"/>
      <c r="G256" s="575"/>
      <c r="H256" s="185">
        <f>H254+H255</f>
        <v>0.72</v>
      </c>
      <c r="I256" s="248">
        <f t="shared" ref="I256:Q256" si="73">I254+I255</f>
        <v>0</v>
      </c>
      <c r="J256" s="185">
        <f t="shared" si="73"/>
        <v>0</v>
      </c>
      <c r="K256" s="185"/>
      <c r="L256" s="185">
        <f t="shared" si="73"/>
        <v>0</v>
      </c>
      <c r="M256" s="249">
        <f t="shared" si="73"/>
        <v>0.72</v>
      </c>
      <c r="N256" s="249">
        <f t="shared" si="73"/>
        <v>0</v>
      </c>
      <c r="O256" s="248">
        <f t="shared" si="73"/>
        <v>0</v>
      </c>
      <c r="P256" s="185">
        <f t="shared" si="73"/>
        <v>0</v>
      </c>
      <c r="Q256" s="185">
        <f t="shared" si="73"/>
        <v>0</v>
      </c>
      <c r="R256" s="562"/>
      <c r="S256" s="563"/>
      <c r="T256" s="563"/>
      <c r="U256" s="563"/>
      <c r="V256" s="564"/>
    </row>
    <row r="257" spans="1:22" s="72" customFormat="1" ht="29.25" customHeight="1">
      <c r="A257" s="756" t="s">
        <v>195</v>
      </c>
      <c r="B257" s="611" t="s">
        <v>226</v>
      </c>
      <c r="C257" s="571" t="s">
        <v>175</v>
      </c>
      <c r="D257" s="531" t="s">
        <v>421</v>
      </c>
      <c r="E257" s="654" t="s">
        <v>422</v>
      </c>
      <c r="F257" s="655"/>
      <c r="G257" s="170"/>
      <c r="H257" s="171"/>
      <c r="I257" s="235"/>
      <c r="J257" s="190"/>
      <c r="K257" s="190"/>
      <c r="L257" s="190"/>
      <c r="M257" s="236"/>
      <c r="N257" s="236"/>
      <c r="O257" s="235"/>
      <c r="P257" s="190"/>
      <c r="Q257" s="190"/>
      <c r="R257" s="422"/>
      <c r="S257" s="422"/>
      <c r="T257" s="423"/>
      <c r="U257" s="206"/>
      <c r="V257" s="239"/>
    </row>
    <row r="258" spans="1:22" s="72" customFormat="1" ht="26.25" customHeight="1">
      <c r="A258" s="757"/>
      <c r="B258" s="611"/>
      <c r="C258" s="571"/>
      <c r="D258" s="561"/>
      <c r="E258" s="172" t="s">
        <v>16</v>
      </c>
      <c r="F258" s="240" t="s">
        <v>423</v>
      </c>
      <c r="G258" s="160" t="s">
        <v>158</v>
      </c>
      <c r="H258" s="186">
        <f>I258+J258+L258+M258+N258+O258+P258+Q258</f>
        <v>3</v>
      </c>
      <c r="I258" s="241"/>
      <c r="J258" s="242"/>
      <c r="K258" s="242"/>
      <c r="L258" s="242"/>
      <c r="M258" s="243">
        <v>3</v>
      </c>
      <c r="N258" s="243"/>
      <c r="O258" s="241"/>
      <c r="P258" s="242"/>
      <c r="Q258" s="270"/>
      <c r="R258" s="427" t="s">
        <v>272</v>
      </c>
      <c r="S258" s="245" t="s">
        <v>306</v>
      </c>
      <c r="T258" s="351" t="s">
        <v>424</v>
      </c>
      <c r="U258" s="258" t="s">
        <v>183</v>
      </c>
      <c r="V258" s="259">
        <v>1</v>
      </c>
    </row>
    <row r="259" spans="1:22" s="4" customFormat="1" ht="15" customHeight="1">
      <c r="A259" s="758"/>
      <c r="B259" s="611"/>
      <c r="C259" s="571"/>
      <c r="D259" s="575" t="s">
        <v>21</v>
      </c>
      <c r="E259" s="575"/>
      <c r="F259" s="575"/>
      <c r="G259" s="575"/>
      <c r="H259" s="185">
        <f>H258</f>
        <v>3</v>
      </c>
      <c r="I259" s="248">
        <f t="shared" ref="I259:Q259" si="74">I258</f>
        <v>0</v>
      </c>
      <c r="J259" s="185">
        <f t="shared" si="74"/>
        <v>0</v>
      </c>
      <c r="K259" s="185"/>
      <c r="L259" s="185">
        <f t="shared" si="74"/>
        <v>0</v>
      </c>
      <c r="M259" s="249">
        <f t="shared" si="74"/>
        <v>3</v>
      </c>
      <c r="N259" s="249">
        <f t="shared" si="74"/>
        <v>0</v>
      </c>
      <c r="O259" s="248">
        <f t="shared" si="74"/>
        <v>0</v>
      </c>
      <c r="P259" s="185">
        <f t="shared" si="74"/>
        <v>0</v>
      </c>
      <c r="Q259" s="185">
        <f t="shared" si="74"/>
        <v>0</v>
      </c>
      <c r="R259" s="562"/>
      <c r="S259" s="563"/>
      <c r="T259" s="563"/>
      <c r="U259" s="563"/>
      <c r="V259" s="564"/>
    </row>
    <row r="260" spans="1:22" s="72" customFormat="1" ht="29.25" customHeight="1">
      <c r="A260" s="756" t="s">
        <v>195</v>
      </c>
      <c r="B260" s="611" t="s">
        <v>226</v>
      </c>
      <c r="C260" s="571" t="s">
        <v>175</v>
      </c>
      <c r="D260" s="531" t="s">
        <v>425</v>
      </c>
      <c r="E260" s="533" t="s">
        <v>426</v>
      </c>
      <c r="F260" s="534"/>
      <c r="G260" s="170"/>
      <c r="H260" s="171"/>
      <c r="I260" s="235"/>
      <c r="J260" s="190"/>
      <c r="K260" s="190"/>
      <c r="L260" s="190"/>
      <c r="M260" s="236"/>
      <c r="N260" s="236"/>
      <c r="O260" s="235"/>
      <c r="P260" s="190"/>
      <c r="Q260" s="190"/>
      <c r="R260" s="422"/>
      <c r="S260" s="422"/>
      <c r="T260" s="423"/>
      <c r="U260" s="206"/>
      <c r="V260" s="239"/>
    </row>
    <row r="261" spans="1:22" s="72" customFormat="1" ht="27" customHeight="1">
      <c r="A261" s="757"/>
      <c r="B261" s="611"/>
      <c r="C261" s="571"/>
      <c r="D261" s="561"/>
      <c r="E261" s="172" t="s">
        <v>16</v>
      </c>
      <c r="F261" s="240" t="s">
        <v>427</v>
      </c>
      <c r="G261" s="160" t="s">
        <v>158</v>
      </c>
      <c r="H261" s="186">
        <f>I261+J261+L261+M261+N261+O261+P261+Q261</f>
        <v>5</v>
      </c>
      <c r="I261" s="241"/>
      <c r="J261" s="242"/>
      <c r="K261" s="242"/>
      <c r="L261" s="242"/>
      <c r="M261" s="243">
        <v>5</v>
      </c>
      <c r="N261" s="243"/>
      <c r="O261" s="241"/>
      <c r="P261" s="242"/>
      <c r="Q261" s="270"/>
      <c r="R261" s="427" t="s">
        <v>272</v>
      </c>
      <c r="S261" s="245" t="s">
        <v>306</v>
      </c>
      <c r="T261" s="351" t="s">
        <v>428</v>
      </c>
      <c r="U261" s="258" t="s">
        <v>183</v>
      </c>
      <c r="V261" s="259">
        <v>1</v>
      </c>
    </row>
    <row r="262" spans="1:22" s="4" customFormat="1" ht="15" customHeight="1">
      <c r="A262" s="758"/>
      <c r="B262" s="611"/>
      <c r="C262" s="571"/>
      <c r="D262" s="575" t="s">
        <v>21</v>
      </c>
      <c r="E262" s="575"/>
      <c r="F262" s="575"/>
      <c r="G262" s="575"/>
      <c r="H262" s="185">
        <f>H261</f>
        <v>5</v>
      </c>
      <c r="I262" s="248">
        <f t="shared" ref="I262:Q262" si="75">I261</f>
        <v>0</v>
      </c>
      <c r="J262" s="185">
        <f t="shared" si="75"/>
        <v>0</v>
      </c>
      <c r="K262" s="185"/>
      <c r="L262" s="185">
        <f t="shared" si="75"/>
        <v>0</v>
      </c>
      <c r="M262" s="249">
        <f t="shared" si="75"/>
        <v>5</v>
      </c>
      <c r="N262" s="249">
        <f t="shared" si="75"/>
        <v>0</v>
      </c>
      <c r="O262" s="248">
        <f t="shared" si="75"/>
        <v>0</v>
      </c>
      <c r="P262" s="185">
        <f t="shared" si="75"/>
        <v>0</v>
      </c>
      <c r="Q262" s="185">
        <f t="shared" si="75"/>
        <v>0</v>
      </c>
      <c r="R262" s="562"/>
      <c r="S262" s="563"/>
      <c r="T262" s="563"/>
      <c r="U262" s="563"/>
      <c r="V262" s="564"/>
    </row>
    <row r="263" spans="1:22" s="72" customFormat="1" ht="54.75" customHeight="1">
      <c r="A263" s="756" t="s">
        <v>195</v>
      </c>
      <c r="B263" s="611" t="s">
        <v>226</v>
      </c>
      <c r="C263" s="571" t="s">
        <v>175</v>
      </c>
      <c r="D263" s="531" t="s">
        <v>328</v>
      </c>
      <c r="E263" s="533" t="s">
        <v>429</v>
      </c>
      <c r="F263" s="534"/>
      <c r="G263" s="170"/>
      <c r="H263" s="171"/>
      <c r="I263" s="235"/>
      <c r="J263" s="190"/>
      <c r="K263" s="190"/>
      <c r="L263" s="190"/>
      <c r="M263" s="236"/>
      <c r="N263" s="236"/>
      <c r="O263" s="235"/>
      <c r="P263" s="190"/>
      <c r="Q263" s="190"/>
      <c r="R263" s="422"/>
      <c r="S263" s="422"/>
      <c r="T263" s="423"/>
      <c r="U263" s="206"/>
      <c r="V263" s="239"/>
    </row>
    <row r="264" spans="1:22" s="72" customFormat="1" ht="33" customHeight="1">
      <c r="A264" s="757"/>
      <c r="B264" s="611"/>
      <c r="C264" s="571"/>
      <c r="D264" s="561"/>
      <c r="E264" s="172" t="s">
        <v>16</v>
      </c>
      <c r="F264" s="240" t="s">
        <v>430</v>
      </c>
      <c r="G264" s="160" t="s">
        <v>1117</v>
      </c>
      <c r="H264" s="186">
        <f>I264+J264+L264+M264+N264+O264+P264+Q264</f>
        <v>310.30900000000003</v>
      </c>
      <c r="I264" s="241"/>
      <c r="J264" s="242"/>
      <c r="K264" s="242"/>
      <c r="L264" s="242"/>
      <c r="M264" s="243">
        <v>15.476000000000001</v>
      </c>
      <c r="N264" s="243">
        <f>294.033+0.8</f>
        <v>294.83300000000003</v>
      </c>
      <c r="O264" s="241"/>
      <c r="P264" s="242"/>
      <c r="Q264" s="270"/>
      <c r="R264" s="427" t="s">
        <v>272</v>
      </c>
      <c r="S264" s="245" t="s">
        <v>306</v>
      </c>
      <c r="T264" s="351" t="s">
        <v>431</v>
      </c>
      <c r="U264" s="258" t="s">
        <v>183</v>
      </c>
      <c r="V264" s="259">
        <v>1</v>
      </c>
    </row>
    <row r="265" spans="1:22" s="4" customFormat="1" ht="15" customHeight="1">
      <c r="A265" s="758"/>
      <c r="B265" s="611"/>
      <c r="C265" s="571"/>
      <c r="D265" s="575" t="s">
        <v>21</v>
      </c>
      <c r="E265" s="575"/>
      <c r="F265" s="575"/>
      <c r="G265" s="575"/>
      <c r="H265" s="185">
        <f>H264</f>
        <v>310.30900000000003</v>
      </c>
      <c r="I265" s="248">
        <f t="shared" ref="I265:Q265" si="76">I264</f>
        <v>0</v>
      </c>
      <c r="J265" s="185">
        <f t="shared" si="76"/>
        <v>0</v>
      </c>
      <c r="K265" s="185"/>
      <c r="L265" s="185">
        <f t="shared" si="76"/>
        <v>0</v>
      </c>
      <c r="M265" s="248">
        <f t="shared" si="76"/>
        <v>15.476000000000001</v>
      </c>
      <c r="N265" s="248">
        <f t="shared" si="76"/>
        <v>294.83300000000003</v>
      </c>
      <c r="O265" s="248">
        <f t="shared" si="76"/>
        <v>0</v>
      </c>
      <c r="P265" s="185">
        <f t="shared" si="76"/>
        <v>0</v>
      </c>
      <c r="Q265" s="185">
        <f t="shared" si="76"/>
        <v>0</v>
      </c>
      <c r="R265" s="562"/>
      <c r="S265" s="563"/>
      <c r="T265" s="563"/>
      <c r="U265" s="563"/>
      <c r="V265" s="564"/>
    </row>
    <row r="266" spans="1:22" s="72" customFormat="1" ht="40.5" customHeight="1">
      <c r="A266" s="756" t="s">
        <v>195</v>
      </c>
      <c r="B266" s="611" t="s">
        <v>226</v>
      </c>
      <c r="C266" s="571" t="s">
        <v>175</v>
      </c>
      <c r="D266" s="531" t="s">
        <v>432</v>
      </c>
      <c r="E266" s="533" t="s">
        <v>433</v>
      </c>
      <c r="F266" s="534"/>
      <c r="G266" s="170"/>
      <c r="H266" s="171"/>
      <c r="I266" s="235"/>
      <c r="J266" s="190"/>
      <c r="K266" s="190"/>
      <c r="L266" s="190"/>
      <c r="M266" s="236"/>
      <c r="N266" s="236"/>
      <c r="O266" s="235"/>
      <c r="P266" s="190"/>
      <c r="Q266" s="190"/>
      <c r="R266" s="422"/>
      <c r="S266" s="422"/>
      <c r="T266" s="423"/>
      <c r="U266" s="206"/>
      <c r="V266" s="239"/>
    </row>
    <row r="267" spans="1:22" s="72" customFormat="1" ht="13.5" customHeight="1">
      <c r="A267" s="757"/>
      <c r="B267" s="611"/>
      <c r="C267" s="571"/>
      <c r="D267" s="561"/>
      <c r="E267" s="172" t="s">
        <v>16</v>
      </c>
      <c r="F267" s="240" t="s">
        <v>434</v>
      </c>
      <c r="G267" s="160" t="s">
        <v>158</v>
      </c>
      <c r="H267" s="186">
        <f>I267+J267+L267+M267+N267+O267+P267+Q267</f>
        <v>5</v>
      </c>
      <c r="I267" s="241"/>
      <c r="J267" s="242"/>
      <c r="K267" s="242"/>
      <c r="L267" s="242"/>
      <c r="M267" s="243">
        <v>5</v>
      </c>
      <c r="N267" s="243"/>
      <c r="O267" s="241"/>
      <c r="P267" s="242"/>
      <c r="Q267" s="270"/>
      <c r="R267" s="427" t="s">
        <v>272</v>
      </c>
      <c r="S267" s="245" t="s">
        <v>306</v>
      </c>
      <c r="T267" s="351" t="s">
        <v>435</v>
      </c>
      <c r="U267" s="258" t="s">
        <v>183</v>
      </c>
      <c r="V267" s="259">
        <v>1</v>
      </c>
    </row>
    <row r="268" spans="1:22" s="4" customFormat="1" ht="15" customHeight="1">
      <c r="A268" s="758"/>
      <c r="B268" s="611"/>
      <c r="C268" s="571"/>
      <c r="D268" s="575" t="s">
        <v>21</v>
      </c>
      <c r="E268" s="575"/>
      <c r="F268" s="575"/>
      <c r="G268" s="575"/>
      <c r="H268" s="185">
        <f>H267</f>
        <v>5</v>
      </c>
      <c r="I268" s="248">
        <f t="shared" ref="I268:Q268" si="77">I267</f>
        <v>0</v>
      </c>
      <c r="J268" s="185">
        <f t="shared" si="77"/>
        <v>0</v>
      </c>
      <c r="K268" s="185"/>
      <c r="L268" s="185">
        <f t="shared" si="77"/>
        <v>0</v>
      </c>
      <c r="M268" s="249">
        <f t="shared" si="77"/>
        <v>5</v>
      </c>
      <c r="N268" s="249">
        <f t="shared" si="77"/>
        <v>0</v>
      </c>
      <c r="O268" s="248">
        <f t="shared" si="77"/>
        <v>0</v>
      </c>
      <c r="P268" s="185">
        <f t="shared" si="77"/>
        <v>0</v>
      </c>
      <c r="Q268" s="185">
        <f t="shared" si="77"/>
        <v>0</v>
      </c>
      <c r="R268" s="562"/>
      <c r="S268" s="563"/>
      <c r="T268" s="563"/>
      <c r="U268" s="563"/>
      <c r="V268" s="564"/>
    </row>
    <row r="269" spans="1:22" s="72" customFormat="1" ht="42.75" customHeight="1">
      <c r="A269" s="756" t="s">
        <v>195</v>
      </c>
      <c r="B269" s="611" t="s">
        <v>226</v>
      </c>
      <c r="C269" s="571" t="s">
        <v>175</v>
      </c>
      <c r="D269" s="531" t="s">
        <v>436</v>
      </c>
      <c r="E269" s="533" t="s">
        <v>437</v>
      </c>
      <c r="F269" s="534"/>
      <c r="G269" s="170"/>
      <c r="H269" s="171"/>
      <c r="I269" s="235"/>
      <c r="J269" s="190"/>
      <c r="K269" s="190"/>
      <c r="L269" s="190"/>
      <c r="M269" s="236"/>
      <c r="N269" s="236"/>
      <c r="O269" s="235"/>
      <c r="P269" s="190"/>
      <c r="Q269" s="190"/>
      <c r="R269" s="422"/>
      <c r="S269" s="422"/>
      <c r="T269" s="423"/>
      <c r="U269" s="206"/>
      <c r="V269" s="239"/>
    </row>
    <row r="270" spans="1:22" s="72" customFormat="1" ht="26.25" customHeight="1">
      <c r="A270" s="757"/>
      <c r="B270" s="611"/>
      <c r="C270" s="571"/>
      <c r="D270" s="561"/>
      <c r="E270" s="172" t="s">
        <v>16</v>
      </c>
      <c r="F270" s="240" t="s">
        <v>305</v>
      </c>
      <c r="G270" s="160" t="s">
        <v>158</v>
      </c>
      <c r="H270" s="186">
        <f>I270+J270+L270+M270+N270+O270+P270+Q270</f>
        <v>5</v>
      </c>
      <c r="I270" s="241"/>
      <c r="J270" s="242"/>
      <c r="K270" s="242"/>
      <c r="L270" s="242"/>
      <c r="M270" s="243">
        <v>5</v>
      </c>
      <c r="N270" s="243"/>
      <c r="O270" s="241"/>
      <c r="P270" s="242"/>
      <c r="Q270" s="270"/>
      <c r="R270" s="427" t="s">
        <v>272</v>
      </c>
      <c r="S270" s="245" t="s">
        <v>306</v>
      </c>
      <c r="T270" s="351" t="s">
        <v>307</v>
      </c>
      <c r="U270" s="258" t="s">
        <v>183</v>
      </c>
      <c r="V270" s="259">
        <v>1</v>
      </c>
    </row>
    <row r="271" spans="1:22" s="4" customFormat="1" ht="15" customHeight="1">
      <c r="A271" s="758"/>
      <c r="B271" s="611"/>
      <c r="C271" s="571"/>
      <c r="D271" s="575" t="s">
        <v>21</v>
      </c>
      <c r="E271" s="575"/>
      <c r="F271" s="575"/>
      <c r="G271" s="575"/>
      <c r="H271" s="185">
        <f>H270</f>
        <v>5</v>
      </c>
      <c r="I271" s="248">
        <f t="shared" ref="I271:Q271" si="78">I270</f>
        <v>0</v>
      </c>
      <c r="J271" s="185">
        <f t="shared" si="78"/>
        <v>0</v>
      </c>
      <c r="K271" s="185"/>
      <c r="L271" s="185">
        <f t="shared" si="78"/>
        <v>0</v>
      </c>
      <c r="M271" s="249">
        <f t="shared" si="78"/>
        <v>5</v>
      </c>
      <c r="N271" s="249">
        <f t="shared" si="78"/>
        <v>0</v>
      </c>
      <c r="O271" s="248">
        <f t="shared" si="78"/>
        <v>0</v>
      </c>
      <c r="P271" s="185">
        <f t="shared" si="78"/>
        <v>0</v>
      </c>
      <c r="Q271" s="185">
        <f t="shared" si="78"/>
        <v>0</v>
      </c>
      <c r="R271" s="562"/>
      <c r="S271" s="563"/>
      <c r="T271" s="563"/>
      <c r="U271" s="563"/>
      <c r="V271" s="564"/>
    </row>
    <row r="272" spans="1:22" s="72" customFormat="1" ht="29.25" customHeight="1">
      <c r="A272" s="756" t="s">
        <v>195</v>
      </c>
      <c r="B272" s="611" t="s">
        <v>226</v>
      </c>
      <c r="C272" s="571" t="s">
        <v>175</v>
      </c>
      <c r="D272" s="531" t="s">
        <v>438</v>
      </c>
      <c r="E272" s="533" t="s">
        <v>439</v>
      </c>
      <c r="F272" s="534"/>
      <c r="G272" s="170"/>
      <c r="H272" s="171"/>
      <c r="I272" s="235"/>
      <c r="J272" s="190"/>
      <c r="K272" s="190"/>
      <c r="L272" s="190"/>
      <c r="M272" s="236"/>
      <c r="N272" s="236"/>
      <c r="O272" s="235"/>
      <c r="P272" s="190"/>
      <c r="Q272" s="190"/>
      <c r="R272" s="422"/>
      <c r="S272" s="422"/>
      <c r="T272" s="423"/>
      <c r="U272" s="206"/>
      <c r="V272" s="239"/>
    </row>
    <row r="273" spans="1:22" s="72" customFormat="1" ht="17.25" customHeight="1">
      <c r="A273" s="757"/>
      <c r="B273" s="611"/>
      <c r="C273" s="571"/>
      <c r="D273" s="561"/>
      <c r="E273" s="172" t="s">
        <v>16</v>
      </c>
      <c r="F273" s="240" t="s">
        <v>305</v>
      </c>
      <c r="G273" s="160" t="s">
        <v>158</v>
      </c>
      <c r="H273" s="186">
        <f>I273+J273+L273+M273+N273+O273+P273+Q273</f>
        <v>5</v>
      </c>
      <c r="I273" s="241"/>
      <c r="J273" s="242"/>
      <c r="K273" s="242"/>
      <c r="L273" s="242"/>
      <c r="M273" s="243">
        <v>5</v>
      </c>
      <c r="N273" s="243"/>
      <c r="O273" s="241"/>
      <c r="P273" s="242"/>
      <c r="Q273" s="270"/>
      <c r="R273" s="427" t="s">
        <v>272</v>
      </c>
      <c r="S273" s="245" t="s">
        <v>306</v>
      </c>
      <c r="T273" s="351" t="s">
        <v>307</v>
      </c>
      <c r="U273" s="258" t="s">
        <v>183</v>
      </c>
      <c r="V273" s="259">
        <v>1</v>
      </c>
    </row>
    <row r="274" spans="1:22" s="4" customFormat="1" ht="15" customHeight="1">
      <c r="A274" s="758"/>
      <c r="B274" s="611"/>
      <c r="C274" s="571"/>
      <c r="D274" s="575" t="s">
        <v>21</v>
      </c>
      <c r="E274" s="575"/>
      <c r="F274" s="575"/>
      <c r="G274" s="575"/>
      <c r="H274" s="185">
        <f>H273</f>
        <v>5</v>
      </c>
      <c r="I274" s="248">
        <f t="shared" ref="I274:Q274" si="79">I273</f>
        <v>0</v>
      </c>
      <c r="J274" s="185">
        <f t="shared" si="79"/>
        <v>0</v>
      </c>
      <c r="K274" s="185"/>
      <c r="L274" s="185">
        <f t="shared" si="79"/>
        <v>0</v>
      </c>
      <c r="M274" s="249">
        <f t="shared" si="79"/>
        <v>5</v>
      </c>
      <c r="N274" s="249">
        <f t="shared" si="79"/>
        <v>0</v>
      </c>
      <c r="O274" s="248">
        <f t="shared" si="79"/>
        <v>0</v>
      </c>
      <c r="P274" s="185">
        <f t="shared" si="79"/>
        <v>0</v>
      </c>
      <c r="Q274" s="185">
        <f t="shared" si="79"/>
        <v>0</v>
      </c>
      <c r="R274" s="562"/>
      <c r="S274" s="563"/>
      <c r="T274" s="563"/>
      <c r="U274" s="563"/>
      <c r="V274" s="564"/>
    </row>
    <row r="275" spans="1:22" s="72" customFormat="1" ht="39" customHeight="1">
      <c r="A275" s="756" t="s">
        <v>195</v>
      </c>
      <c r="B275" s="611" t="s">
        <v>226</v>
      </c>
      <c r="C275" s="571" t="s">
        <v>175</v>
      </c>
      <c r="D275" s="531" t="s">
        <v>344</v>
      </c>
      <c r="E275" s="533" t="s">
        <v>440</v>
      </c>
      <c r="F275" s="534"/>
      <c r="G275" s="170"/>
      <c r="H275" s="171"/>
      <c r="I275" s="235"/>
      <c r="J275" s="190"/>
      <c r="K275" s="190"/>
      <c r="L275" s="190"/>
      <c r="M275" s="236"/>
      <c r="N275" s="236"/>
      <c r="O275" s="235"/>
      <c r="P275" s="190"/>
      <c r="Q275" s="190"/>
      <c r="R275" s="422"/>
      <c r="S275" s="422"/>
      <c r="T275" s="423"/>
      <c r="U275" s="206"/>
      <c r="V275" s="239"/>
    </row>
    <row r="276" spans="1:22" s="72" customFormat="1" ht="24" customHeight="1">
      <c r="A276" s="757"/>
      <c r="B276" s="611"/>
      <c r="C276" s="571"/>
      <c r="D276" s="561"/>
      <c r="E276" s="172" t="s">
        <v>16</v>
      </c>
      <c r="F276" s="240" t="s">
        <v>441</v>
      </c>
      <c r="G276" s="160" t="s">
        <v>1117</v>
      </c>
      <c r="H276" s="186">
        <f>I276+J276+L276+M276+N276+O276+P276+Q276</f>
        <v>13.333</v>
      </c>
      <c r="I276" s="241"/>
      <c r="J276" s="242"/>
      <c r="K276" s="242"/>
      <c r="L276" s="242"/>
      <c r="M276" s="243">
        <v>2</v>
      </c>
      <c r="N276" s="243">
        <v>11.333</v>
      </c>
      <c r="O276" s="241"/>
      <c r="P276" s="242"/>
      <c r="Q276" s="270"/>
      <c r="R276" s="427" t="s">
        <v>272</v>
      </c>
      <c r="S276" s="245" t="s">
        <v>442</v>
      </c>
      <c r="T276" s="351" t="s">
        <v>443</v>
      </c>
      <c r="U276" s="258" t="s">
        <v>183</v>
      </c>
      <c r="V276" s="259">
        <v>1</v>
      </c>
    </row>
    <row r="277" spans="1:22" s="4" customFormat="1" ht="15" customHeight="1">
      <c r="A277" s="758"/>
      <c r="B277" s="611"/>
      <c r="C277" s="571"/>
      <c r="D277" s="575" t="s">
        <v>21</v>
      </c>
      <c r="E277" s="575"/>
      <c r="F277" s="575"/>
      <c r="G277" s="575"/>
      <c r="H277" s="185">
        <f>H276</f>
        <v>13.333</v>
      </c>
      <c r="I277" s="248">
        <f t="shared" ref="I277:Q277" si="80">I276</f>
        <v>0</v>
      </c>
      <c r="J277" s="185">
        <f t="shared" si="80"/>
        <v>0</v>
      </c>
      <c r="K277" s="185"/>
      <c r="L277" s="185">
        <f t="shared" si="80"/>
        <v>0</v>
      </c>
      <c r="M277" s="249">
        <f t="shared" si="80"/>
        <v>2</v>
      </c>
      <c r="N277" s="249">
        <f t="shared" si="80"/>
        <v>11.333</v>
      </c>
      <c r="O277" s="248">
        <f t="shared" si="80"/>
        <v>0</v>
      </c>
      <c r="P277" s="185">
        <f t="shared" si="80"/>
        <v>0</v>
      </c>
      <c r="Q277" s="185">
        <f t="shared" si="80"/>
        <v>0</v>
      </c>
      <c r="R277" s="562"/>
      <c r="S277" s="563"/>
      <c r="T277" s="563"/>
      <c r="U277" s="563"/>
      <c r="V277" s="564"/>
    </row>
    <row r="278" spans="1:22" s="72" customFormat="1" ht="24.75" customHeight="1">
      <c r="A278" s="756" t="s">
        <v>195</v>
      </c>
      <c r="B278" s="611" t="s">
        <v>226</v>
      </c>
      <c r="C278" s="571" t="s">
        <v>175</v>
      </c>
      <c r="D278" s="531" t="s">
        <v>349</v>
      </c>
      <c r="E278" s="654" t="s">
        <v>444</v>
      </c>
      <c r="F278" s="655"/>
      <c r="G278" s="170"/>
      <c r="H278" s="171"/>
      <c r="I278" s="235"/>
      <c r="J278" s="190"/>
      <c r="K278" s="190"/>
      <c r="L278" s="190"/>
      <c r="M278" s="236"/>
      <c r="N278" s="236"/>
      <c r="O278" s="235"/>
      <c r="P278" s="190"/>
      <c r="Q278" s="190"/>
      <c r="R278" s="422"/>
      <c r="S278" s="422"/>
      <c r="T278" s="423"/>
      <c r="U278" s="206"/>
      <c r="V278" s="239"/>
    </row>
    <row r="279" spans="1:22" s="72" customFormat="1" ht="27.75" customHeight="1">
      <c r="A279" s="757"/>
      <c r="B279" s="611"/>
      <c r="C279" s="571"/>
      <c r="D279" s="561"/>
      <c r="E279" s="172" t="s">
        <v>16</v>
      </c>
      <c r="F279" s="240" t="s">
        <v>372</v>
      </c>
      <c r="G279" s="160" t="s">
        <v>158</v>
      </c>
      <c r="H279" s="186">
        <f>I279+J279+L279+M279+N279+O279+P279+Q279</f>
        <v>10</v>
      </c>
      <c r="I279" s="241"/>
      <c r="J279" s="242"/>
      <c r="K279" s="242"/>
      <c r="L279" s="242"/>
      <c r="M279" s="274">
        <v>10</v>
      </c>
      <c r="N279" s="243"/>
      <c r="O279" s="241"/>
      <c r="P279" s="242"/>
      <c r="Q279" s="270"/>
      <c r="R279" s="427" t="s">
        <v>272</v>
      </c>
      <c r="S279" s="245" t="s">
        <v>306</v>
      </c>
      <c r="T279" s="351" t="s">
        <v>445</v>
      </c>
      <c r="U279" s="258" t="s">
        <v>183</v>
      </c>
      <c r="V279" s="259">
        <v>1</v>
      </c>
    </row>
    <row r="280" spans="1:22" s="72" customFormat="1" ht="19.5" customHeight="1">
      <c r="A280" s="757"/>
      <c r="B280" s="611"/>
      <c r="C280" s="571"/>
      <c r="D280" s="561"/>
      <c r="E280" s="172" t="s">
        <v>17</v>
      </c>
      <c r="F280" s="240" t="s">
        <v>446</v>
      </c>
      <c r="G280" s="160" t="s">
        <v>163</v>
      </c>
      <c r="H280" s="186">
        <f>I280+J280+L280+M280+N280+O280+P280+Q280</f>
        <v>87</v>
      </c>
      <c r="I280" s="241"/>
      <c r="J280" s="242"/>
      <c r="K280" s="242"/>
      <c r="L280" s="242">
        <v>87</v>
      </c>
      <c r="M280" s="274"/>
      <c r="N280" s="243"/>
      <c r="O280" s="241"/>
      <c r="P280" s="242"/>
      <c r="Q280" s="242"/>
      <c r="R280" s="427" t="s">
        <v>272</v>
      </c>
      <c r="S280" s="245" t="s">
        <v>306</v>
      </c>
      <c r="T280" s="351" t="s">
        <v>447</v>
      </c>
      <c r="U280" s="258" t="s">
        <v>183</v>
      </c>
      <c r="V280" s="259">
        <v>1</v>
      </c>
    </row>
    <row r="281" spans="1:22" s="4" customFormat="1" ht="15" customHeight="1">
      <c r="A281" s="758"/>
      <c r="B281" s="611"/>
      <c r="C281" s="571"/>
      <c r="D281" s="575" t="s">
        <v>21</v>
      </c>
      <c r="E281" s="575"/>
      <c r="F281" s="575"/>
      <c r="G281" s="575"/>
      <c r="H281" s="185">
        <f>H279+H280</f>
        <v>97</v>
      </c>
      <c r="I281" s="248">
        <f t="shared" ref="I281:Q281" si="81">I279+I280</f>
        <v>0</v>
      </c>
      <c r="J281" s="185">
        <f t="shared" si="81"/>
        <v>0</v>
      </c>
      <c r="K281" s="185"/>
      <c r="L281" s="185">
        <f t="shared" si="81"/>
        <v>87</v>
      </c>
      <c r="M281" s="249">
        <f t="shared" si="81"/>
        <v>10</v>
      </c>
      <c r="N281" s="249">
        <f t="shared" si="81"/>
        <v>0</v>
      </c>
      <c r="O281" s="248">
        <f t="shared" si="81"/>
        <v>0</v>
      </c>
      <c r="P281" s="185">
        <f t="shared" si="81"/>
        <v>0</v>
      </c>
      <c r="Q281" s="185">
        <f t="shared" si="81"/>
        <v>0</v>
      </c>
      <c r="R281" s="562"/>
      <c r="S281" s="563"/>
      <c r="T281" s="563"/>
      <c r="U281" s="563"/>
      <c r="V281" s="564"/>
    </row>
    <row r="282" spans="1:22" s="4" customFormat="1" ht="15" customHeight="1">
      <c r="A282" s="471" t="s">
        <v>195</v>
      </c>
      <c r="B282" s="233" t="s">
        <v>226</v>
      </c>
      <c r="C282" s="196" t="s">
        <v>173</v>
      </c>
      <c r="D282" s="565" t="s">
        <v>22</v>
      </c>
      <c r="E282" s="565"/>
      <c r="F282" s="565"/>
      <c r="G282" s="565"/>
      <c r="H282" s="182">
        <f t="shared" ref="H282:Q282" si="82">H236+H240+H244+H247+H252+H256+H259+H262+H265+H268+H271+H274+H277+H281</f>
        <v>457.40100000000007</v>
      </c>
      <c r="I282" s="194">
        <f t="shared" si="82"/>
        <v>0</v>
      </c>
      <c r="J282" s="182">
        <f t="shared" si="82"/>
        <v>0</v>
      </c>
      <c r="K282" s="182"/>
      <c r="L282" s="182">
        <f t="shared" si="82"/>
        <v>87</v>
      </c>
      <c r="M282" s="257">
        <f t="shared" si="82"/>
        <v>64.234999999999999</v>
      </c>
      <c r="N282" s="257">
        <f t="shared" si="82"/>
        <v>306.16600000000005</v>
      </c>
      <c r="O282" s="194">
        <f t="shared" si="82"/>
        <v>0</v>
      </c>
      <c r="P282" s="182">
        <f t="shared" si="82"/>
        <v>0</v>
      </c>
      <c r="Q282" s="182">
        <f t="shared" si="82"/>
        <v>0</v>
      </c>
      <c r="R282" s="516"/>
      <c r="S282" s="517"/>
      <c r="T282" s="517"/>
      <c r="U282" s="517"/>
      <c r="V282" s="518"/>
    </row>
    <row r="283" spans="1:22" s="72" customFormat="1" ht="15" customHeight="1">
      <c r="A283" s="471" t="s">
        <v>195</v>
      </c>
      <c r="B283" s="233" t="s">
        <v>226</v>
      </c>
      <c r="C283" s="541" t="s">
        <v>24</v>
      </c>
      <c r="D283" s="542"/>
      <c r="E283" s="542"/>
      <c r="F283" s="542"/>
      <c r="G283" s="543"/>
      <c r="H283" s="183">
        <f>H282</f>
        <v>457.40100000000007</v>
      </c>
      <c r="I283" s="266">
        <f t="shared" ref="I283:L283" si="83">I282</f>
        <v>0</v>
      </c>
      <c r="J283" s="183">
        <f t="shared" si="83"/>
        <v>0</v>
      </c>
      <c r="K283" s="183"/>
      <c r="L283" s="183">
        <f t="shared" si="83"/>
        <v>87</v>
      </c>
      <c r="M283" s="267">
        <f>M282</f>
        <v>64.234999999999999</v>
      </c>
      <c r="N283" s="267">
        <f t="shared" ref="N283:Q283" si="84">N282</f>
        <v>306.16600000000005</v>
      </c>
      <c r="O283" s="266">
        <f t="shared" si="84"/>
        <v>0</v>
      </c>
      <c r="P283" s="183">
        <f t="shared" si="84"/>
        <v>0</v>
      </c>
      <c r="Q283" s="183">
        <f t="shared" si="84"/>
        <v>0</v>
      </c>
      <c r="R283" s="428"/>
      <c r="S283" s="544"/>
      <c r="T283" s="544"/>
      <c r="U283" s="544"/>
      <c r="V283" s="545"/>
    </row>
    <row r="284" spans="1:22" s="4" customFormat="1" ht="15" customHeight="1">
      <c r="A284" s="273" t="s">
        <v>195</v>
      </c>
      <c r="B284" s="232" t="s">
        <v>231</v>
      </c>
      <c r="C284" s="766" t="s">
        <v>448</v>
      </c>
      <c r="D284" s="767"/>
      <c r="E284" s="767"/>
      <c r="F284" s="767"/>
      <c r="G284" s="767"/>
      <c r="H284" s="767"/>
      <c r="I284" s="767"/>
      <c r="J284" s="767"/>
      <c r="K284" s="767"/>
      <c r="L284" s="767"/>
      <c r="M284" s="767"/>
      <c r="N284" s="767"/>
      <c r="O284" s="767"/>
      <c r="P284" s="767"/>
      <c r="Q284" s="767"/>
      <c r="R284" s="767"/>
      <c r="S284" s="767"/>
      <c r="T284" s="767"/>
      <c r="U284" s="767"/>
      <c r="V284" s="768"/>
    </row>
    <row r="285" spans="1:22" s="4" customFormat="1" ht="15" customHeight="1">
      <c r="A285" s="273" t="s">
        <v>195</v>
      </c>
      <c r="B285" s="233" t="s">
        <v>231</v>
      </c>
      <c r="C285" s="196" t="s">
        <v>173</v>
      </c>
      <c r="D285" s="760" t="s">
        <v>449</v>
      </c>
      <c r="E285" s="761"/>
      <c r="F285" s="761"/>
      <c r="G285" s="761"/>
      <c r="H285" s="761"/>
      <c r="I285" s="761"/>
      <c r="J285" s="761"/>
      <c r="K285" s="761"/>
      <c r="L285" s="761"/>
      <c r="M285" s="761"/>
      <c r="N285" s="761"/>
      <c r="O285" s="761"/>
      <c r="P285" s="761"/>
      <c r="Q285" s="761"/>
      <c r="R285" s="761"/>
      <c r="S285" s="761"/>
      <c r="T285" s="761"/>
      <c r="U285" s="761"/>
      <c r="V285" s="762"/>
    </row>
    <row r="286" spans="1:22" s="72" customFormat="1" ht="50.25" customHeight="1">
      <c r="A286" s="756" t="s">
        <v>195</v>
      </c>
      <c r="B286" s="763" t="s">
        <v>231</v>
      </c>
      <c r="C286" s="528" t="s">
        <v>173</v>
      </c>
      <c r="D286" s="531" t="s">
        <v>340</v>
      </c>
      <c r="E286" s="654" t="s">
        <v>450</v>
      </c>
      <c r="F286" s="655"/>
      <c r="G286" s="170"/>
      <c r="H286" s="171"/>
      <c r="I286" s="235"/>
      <c r="J286" s="190"/>
      <c r="K286" s="190"/>
      <c r="L286" s="190"/>
      <c r="M286" s="236"/>
      <c r="N286" s="236"/>
      <c r="O286" s="235"/>
      <c r="P286" s="190"/>
      <c r="Q286" s="190"/>
      <c r="R286" s="422"/>
      <c r="S286" s="422"/>
      <c r="T286" s="423"/>
      <c r="U286" s="206"/>
      <c r="V286" s="239"/>
    </row>
    <row r="287" spans="1:22" s="72" customFormat="1" ht="12.75" customHeight="1">
      <c r="A287" s="757"/>
      <c r="B287" s="764"/>
      <c r="C287" s="529"/>
      <c r="D287" s="561"/>
      <c r="E287" s="172" t="s">
        <v>16</v>
      </c>
      <c r="F287" s="240" t="s">
        <v>451</v>
      </c>
      <c r="G287" s="160" t="s">
        <v>1117</v>
      </c>
      <c r="H287" s="186">
        <f t="shared" ref="H287:H294" si="85">I287+J287+L287+M287+N287+O287+P287+Q287</f>
        <v>1</v>
      </c>
      <c r="I287" s="241"/>
      <c r="J287" s="242"/>
      <c r="K287" s="242"/>
      <c r="L287" s="242"/>
      <c r="M287" s="243">
        <v>0.21</v>
      </c>
      <c r="N287" s="243">
        <v>0.79</v>
      </c>
      <c r="O287" s="241"/>
      <c r="P287" s="242"/>
      <c r="Q287" s="270"/>
      <c r="R287" s="427" t="s">
        <v>272</v>
      </c>
      <c r="S287" s="245" t="s">
        <v>452</v>
      </c>
      <c r="T287" s="425" t="s">
        <v>453</v>
      </c>
      <c r="U287" s="160" t="s">
        <v>183</v>
      </c>
      <c r="V287" s="247">
        <v>1</v>
      </c>
    </row>
    <row r="288" spans="1:22" s="72" customFormat="1" ht="27.75" customHeight="1">
      <c r="A288" s="757"/>
      <c r="B288" s="764"/>
      <c r="C288" s="529"/>
      <c r="D288" s="561"/>
      <c r="E288" s="172" t="s">
        <v>17</v>
      </c>
      <c r="F288" s="240" t="s">
        <v>454</v>
      </c>
      <c r="G288" s="160" t="s">
        <v>1117</v>
      </c>
      <c r="H288" s="186">
        <f t="shared" si="85"/>
        <v>1</v>
      </c>
      <c r="I288" s="241"/>
      <c r="J288" s="242"/>
      <c r="K288" s="242"/>
      <c r="L288" s="242"/>
      <c r="M288" s="243">
        <v>0.21</v>
      </c>
      <c r="N288" s="243">
        <v>0.79</v>
      </c>
      <c r="O288" s="241"/>
      <c r="P288" s="242"/>
      <c r="Q288" s="242"/>
      <c r="R288" s="427" t="s">
        <v>272</v>
      </c>
      <c r="S288" s="245" t="s">
        <v>452</v>
      </c>
      <c r="T288" s="425" t="s">
        <v>455</v>
      </c>
      <c r="U288" s="160" t="s">
        <v>183</v>
      </c>
      <c r="V288" s="247">
        <v>1</v>
      </c>
    </row>
    <row r="289" spans="1:22" s="72" customFormat="1" ht="26.25" customHeight="1">
      <c r="A289" s="757"/>
      <c r="B289" s="764"/>
      <c r="C289" s="529"/>
      <c r="D289" s="561"/>
      <c r="E289" s="172" t="s">
        <v>18</v>
      </c>
      <c r="F289" s="265" t="s">
        <v>456</v>
      </c>
      <c r="G289" s="160" t="s">
        <v>1117</v>
      </c>
      <c r="H289" s="186">
        <f t="shared" si="85"/>
        <v>1.4949999999999999</v>
      </c>
      <c r="I289" s="253"/>
      <c r="J289" s="254"/>
      <c r="K289" s="254"/>
      <c r="L289" s="254"/>
      <c r="M289" s="255">
        <v>0.315</v>
      </c>
      <c r="N289" s="255">
        <v>1.18</v>
      </c>
      <c r="O289" s="253"/>
      <c r="P289" s="254"/>
      <c r="Q289" s="254"/>
      <c r="R289" s="427" t="s">
        <v>272</v>
      </c>
      <c r="S289" s="245" t="s">
        <v>452</v>
      </c>
      <c r="T289" s="425" t="s">
        <v>455</v>
      </c>
      <c r="U289" s="160" t="s">
        <v>183</v>
      </c>
      <c r="V289" s="247">
        <v>1</v>
      </c>
    </row>
    <row r="290" spans="1:22" s="72" customFormat="1" ht="14.25" customHeight="1">
      <c r="A290" s="757"/>
      <c r="B290" s="764"/>
      <c r="C290" s="529"/>
      <c r="D290" s="561"/>
      <c r="E290" s="172" t="s">
        <v>19</v>
      </c>
      <c r="F290" s="265" t="s">
        <v>457</v>
      </c>
      <c r="G290" s="160" t="s">
        <v>1117</v>
      </c>
      <c r="H290" s="186">
        <f t="shared" si="85"/>
        <v>1.9449999999999998</v>
      </c>
      <c r="I290" s="253"/>
      <c r="J290" s="254"/>
      <c r="K290" s="254"/>
      <c r="L290" s="254"/>
      <c r="M290" s="255">
        <v>0.40799999999999997</v>
      </c>
      <c r="N290" s="255">
        <v>1.5369999999999999</v>
      </c>
      <c r="O290" s="253"/>
      <c r="P290" s="254"/>
      <c r="Q290" s="254"/>
      <c r="R290" s="427" t="s">
        <v>272</v>
      </c>
      <c r="S290" s="245" t="s">
        <v>452</v>
      </c>
      <c r="T290" s="425" t="s">
        <v>455</v>
      </c>
      <c r="U290" s="160" t="s">
        <v>183</v>
      </c>
      <c r="V290" s="247">
        <v>1</v>
      </c>
    </row>
    <row r="291" spans="1:22" s="72" customFormat="1" ht="28.5" customHeight="1">
      <c r="A291" s="757"/>
      <c r="B291" s="764"/>
      <c r="C291" s="529"/>
      <c r="D291" s="561"/>
      <c r="E291" s="172" t="s">
        <v>29</v>
      </c>
      <c r="F291" s="265" t="s">
        <v>458</v>
      </c>
      <c r="G291" s="160" t="s">
        <v>1117</v>
      </c>
      <c r="H291" s="186">
        <f t="shared" si="85"/>
        <v>13.22</v>
      </c>
      <c r="I291" s="253"/>
      <c r="J291" s="254"/>
      <c r="K291" s="254"/>
      <c r="L291" s="254"/>
      <c r="M291" s="255">
        <v>10.4</v>
      </c>
      <c r="N291" s="255">
        <v>2.82</v>
      </c>
      <c r="O291" s="253"/>
      <c r="P291" s="254"/>
      <c r="Q291" s="254"/>
      <c r="R291" s="427" t="s">
        <v>272</v>
      </c>
      <c r="S291" s="245" t="s">
        <v>452</v>
      </c>
      <c r="T291" s="425" t="s">
        <v>459</v>
      </c>
      <c r="U291" s="160" t="s">
        <v>183</v>
      </c>
      <c r="V291" s="247">
        <v>1</v>
      </c>
    </row>
    <row r="292" spans="1:22" s="72" customFormat="1" ht="15" customHeight="1">
      <c r="A292" s="757"/>
      <c r="B292" s="764"/>
      <c r="C292" s="529"/>
      <c r="D292" s="561"/>
      <c r="E292" s="172" t="s">
        <v>31</v>
      </c>
      <c r="F292" s="265" t="s">
        <v>460</v>
      </c>
      <c r="G292" s="160" t="s">
        <v>1117</v>
      </c>
      <c r="H292" s="186">
        <f t="shared" si="85"/>
        <v>0.2</v>
      </c>
      <c r="I292" s="253"/>
      <c r="J292" s="254"/>
      <c r="K292" s="254"/>
      <c r="L292" s="254"/>
      <c r="M292" s="255">
        <v>4.2000000000000003E-2</v>
      </c>
      <c r="N292" s="255">
        <v>0.158</v>
      </c>
      <c r="O292" s="253"/>
      <c r="P292" s="254"/>
      <c r="Q292" s="254"/>
      <c r="R292" s="427" t="s">
        <v>272</v>
      </c>
      <c r="S292" s="245" t="s">
        <v>452</v>
      </c>
      <c r="T292" s="425" t="s">
        <v>461</v>
      </c>
      <c r="U292" s="160" t="s">
        <v>183</v>
      </c>
      <c r="V292" s="247">
        <v>2</v>
      </c>
    </row>
    <row r="293" spans="1:22" s="72" customFormat="1" ht="39.75" customHeight="1">
      <c r="A293" s="757"/>
      <c r="B293" s="764"/>
      <c r="C293" s="529"/>
      <c r="D293" s="561"/>
      <c r="E293" s="172" t="s">
        <v>34</v>
      </c>
      <c r="F293" s="265" t="s">
        <v>462</v>
      </c>
      <c r="G293" s="160" t="s">
        <v>1117</v>
      </c>
      <c r="H293" s="186">
        <f t="shared" si="85"/>
        <v>9.5599999999999987</v>
      </c>
      <c r="I293" s="253"/>
      <c r="J293" s="254"/>
      <c r="K293" s="254"/>
      <c r="L293" s="254"/>
      <c r="M293" s="255">
        <v>2.0099999999999998</v>
      </c>
      <c r="N293" s="255">
        <v>7.55</v>
      </c>
      <c r="O293" s="253"/>
      <c r="P293" s="254"/>
      <c r="Q293" s="254"/>
      <c r="R293" s="427" t="s">
        <v>272</v>
      </c>
      <c r="S293" s="245" t="s">
        <v>452</v>
      </c>
      <c r="T293" s="425" t="s">
        <v>463</v>
      </c>
      <c r="U293" s="160" t="s">
        <v>183</v>
      </c>
      <c r="V293" s="247">
        <v>1</v>
      </c>
    </row>
    <row r="294" spans="1:22" s="72" customFormat="1" ht="28.5" customHeight="1">
      <c r="A294" s="757"/>
      <c r="B294" s="764"/>
      <c r="C294" s="529"/>
      <c r="D294" s="532"/>
      <c r="E294" s="172" t="s">
        <v>35</v>
      </c>
      <c r="F294" s="265" t="s">
        <v>464</v>
      </c>
      <c r="G294" s="160" t="s">
        <v>1117</v>
      </c>
      <c r="H294" s="186">
        <f t="shared" si="85"/>
        <v>0.1</v>
      </c>
      <c r="I294" s="253"/>
      <c r="J294" s="254"/>
      <c r="K294" s="254"/>
      <c r="L294" s="254"/>
      <c r="M294" s="255">
        <v>0.02</v>
      </c>
      <c r="N294" s="255">
        <v>0.08</v>
      </c>
      <c r="O294" s="253"/>
      <c r="P294" s="254"/>
      <c r="Q294" s="254"/>
      <c r="R294" s="427" t="s">
        <v>272</v>
      </c>
      <c r="S294" s="245" t="s">
        <v>452</v>
      </c>
      <c r="T294" s="351" t="s">
        <v>465</v>
      </c>
      <c r="U294" s="160" t="s">
        <v>183</v>
      </c>
      <c r="V294" s="247">
        <v>1</v>
      </c>
    </row>
    <row r="295" spans="1:22" s="4" customFormat="1" ht="15" customHeight="1">
      <c r="A295" s="758"/>
      <c r="B295" s="765"/>
      <c r="C295" s="530"/>
      <c r="D295" s="535" t="s">
        <v>21</v>
      </c>
      <c r="E295" s="536"/>
      <c r="F295" s="536"/>
      <c r="G295" s="537"/>
      <c r="H295" s="185">
        <f>H287+H288+H289+H290+H291+H292+H293+H294</f>
        <v>28.52</v>
      </c>
      <c r="I295" s="248">
        <f t="shared" ref="I295:Q295" si="86">I287+I288+I289+I290+I291+I292+I293+I294</f>
        <v>0</v>
      </c>
      <c r="J295" s="185">
        <f t="shared" si="86"/>
        <v>0</v>
      </c>
      <c r="K295" s="185"/>
      <c r="L295" s="185">
        <f t="shared" si="86"/>
        <v>0</v>
      </c>
      <c r="M295" s="249">
        <f t="shared" si="86"/>
        <v>13.615</v>
      </c>
      <c r="N295" s="249">
        <f t="shared" si="86"/>
        <v>14.904999999999999</v>
      </c>
      <c r="O295" s="248">
        <f t="shared" si="86"/>
        <v>0</v>
      </c>
      <c r="P295" s="185">
        <f t="shared" si="86"/>
        <v>0</v>
      </c>
      <c r="Q295" s="185">
        <f t="shared" si="86"/>
        <v>0</v>
      </c>
      <c r="R295" s="562"/>
      <c r="S295" s="563"/>
      <c r="T295" s="563"/>
      <c r="U295" s="563"/>
      <c r="V295" s="564"/>
    </row>
    <row r="296" spans="1:22" s="4" customFormat="1" ht="64.5" customHeight="1">
      <c r="A296" s="756" t="s">
        <v>195</v>
      </c>
      <c r="B296" s="763" t="s">
        <v>231</v>
      </c>
      <c r="C296" s="528" t="s">
        <v>173</v>
      </c>
      <c r="D296" s="531" t="s">
        <v>363</v>
      </c>
      <c r="E296" s="769" t="s">
        <v>1221</v>
      </c>
      <c r="F296" s="655"/>
      <c r="G296" s="170"/>
      <c r="H296" s="171"/>
      <c r="I296" s="235"/>
      <c r="J296" s="190"/>
      <c r="K296" s="190"/>
      <c r="L296" s="190"/>
      <c r="M296" s="236"/>
      <c r="N296" s="236"/>
      <c r="O296" s="235"/>
      <c r="P296" s="190"/>
      <c r="Q296" s="190"/>
      <c r="R296" s="422"/>
      <c r="S296" s="422"/>
      <c r="T296" s="423"/>
      <c r="U296" s="206"/>
      <c r="V296" s="239"/>
    </row>
    <row r="297" spans="1:22" s="4" customFormat="1" ht="25.5" customHeight="1">
      <c r="A297" s="757"/>
      <c r="B297" s="764"/>
      <c r="C297" s="529"/>
      <c r="D297" s="561"/>
      <c r="E297" s="173" t="s">
        <v>16</v>
      </c>
      <c r="F297" s="240" t="s">
        <v>451</v>
      </c>
      <c r="G297" s="160" t="s">
        <v>1117</v>
      </c>
      <c r="H297" s="186">
        <f t="shared" ref="H297:H304" si="87">I297+J297+L297+M297+N297+O297+P297+Q297</f>
        <v>1</v>
      </c>
      <c r="I297" s="241"/>
      <c r="J297" s="242"/>
      <c r="K297" s="242"/>
      <c r="L297" s="242"/>
      <c r="M297" s="243">
        <v>0.21</v>
      </c>
      <c r="N297" s="243">
        <v>0.79</v>
      </c>
      <c r="O297" s="241"/>
      <c r="P297" s="242"/>
      <c r="Q297" s="271"/>
      <c r="R297" s="427" t="s">
        <v>272</v>
      </c>
      <c r="S297" s="245" t="s">
        <v>452</v>
      </c>
      <c r="T297" s="425" t="s">
        <v>453</v>
      </c>
      <c r="U297" s="160" t="s">
        <v>183</v>
      </c>
      <c r="V297" s="278">
        <v>1</v>
      </c>
    </row>
    <row r="298" spans="1:22" s="4" customFormat="1" ht="27" customHeight="1">
      <c r="A298" s="757"/>
      <c r="B298" s="764"/>
      <c r="C298" s="529"/>
      <c r="D298" s="561"/>
      <c r="E298" s="173" t="s">
        <v>17</v>
      </c>
      <c r="F298" s="240" t="s">
        <v>454</v>
      </c>
      <c r="G298" s="160" t="s">
        <v>1117</v>
      </c>
      <c r="H298" s="186">
        <f t="shared" si="87"/>
        <v>1</v>
      </c>
      <c r="I298" s="241"/>
      <c r="J298" s="242"/>
      <c r="K298" s="242"/>
      <c r="L298" s="242"/>
      <c r="M298" s="243">
        <v>0.21</v>
      </c>
      <c r="N298" s="243">
        <v>0.79</v>
      </c>
      <c r="O298" s="241"/>
      <c r="P298" s="242"/>
      <c r="Q298" s="242"/>
      <c r="R298" s="427" t="s">
        <v>272</v>
      </c>
      <c r="S298" s="245" t="s">
        <v>452</v>
      </c>
      <c r="T298" s="425" t="s">
        <v>455</v>
      </c>
      <c r="U298" s="160" t="s">
        <v>183</v>
      </c>
      <c r="V298" s="278">
        <v>1</v>
      </c>
    </row>
    <row r="299" spans="1:22" s="4" customFormat="1" ht="28.5" customHeight="1">
      <c r="A299" s="757"/>
      <c r="B299" s="764"/>
      <c r="C299" s="529"/>
      <c r="D299" s="561"/>
      <c r="E299" s="173" t="s">
        <v>18</v>
      </c>
      <c r="F299" s="279" t="s">
        <v>456</v>
      </c>
      <c r="G299" s="160" t="s">
        <v>1117</v>
      </c>
      <c r="H299" s="186">
        <f t="shared" si="87"/>
        <v>1.496</v>
      </c>
      <c r="I299" s="253"/>
      <c r="J299" s="254"/>
      <c r="K299" s="254"/>
      <c r="L299" s="254"/>
      <c r="M299" s="255">
        <v>0.316</v>
      </c>
      <c r="N299" s="255">
        <v>1.18</v>
      </c>
      <c r="O299" s="253"/>
      <c r="P299" s="254"/>
      <c r="Q299" s="254"/>
      <c r="R299" s="427" t="s">
        <v>272</v>
      </c>
      <c r="S299" s="245" t="s">
        <v>452</v>
      </c>
      <c r="T299" s="425" t="s">
        <v>455</v>
      </c>
      <c r="U299" s="160" t="s">
        <v>183</v>
      </c>
      <c r="V299" s="278">
        <v>1</v>
      </c>
    </row>
    <row r="300" spans="1:22" s="4" customFormat="1" ht="15" customHeight="1">
      <c r="A300" s="757"/>
      <c r="B300" s="764"/>
      <c r="C300" s="529"/>
      <c r="D300" s="561"/>
      <c r="E300" s="173" t="s">
        <v>19</v>
      </c>
      <c r="F300" s="279" t="s">
        <v>457</v>
      </c>
      <c r="G300" s="160" t="s">
        <v>1117</v>
      </c>
      <c r="H300" s="186">
        <f t="shared" si="87"/>
        <v>1.4000000000000001</v>
      </c>
      <c r="I300" s="253"/>
      <c r="J300" s="254"/>
      <c r="K300" s="254"/>
      <c r="L300" s="254"/>
      <c r="M300" s="255">
        <v>0.3</v>
      </c>
      <c r="N300" s="255">
        <v>1.1000000000000001</v>
      </c>
      <c r="O300" s="253"/>
      <c r="P300" s="254"/>
      <c r="Q300" s="254"/>
      <c r="R300" s="427" t="s">
        <v>272</v>
      </c>
      <c r="S300" s="245" t="s">
        <v>452</v>
      </c>
      <c r="T300" s="425" t="s">
        <v>455</v>
      </c>
      <c r="U300" s="160" t="s">
        <v>183</v>
      </c>
      <c r="V300" s="278">
        <v>1</v>
      </c>
    </row>
    <row r="301" spans="1:22" s="4" customFormat="1" ht="15" customHeight="1">
      <c r="A301" s="757"/>
      <c r="B301" s="764"/>
      <c r="C301" s="529"/>
      <c r="D301" s="561"/>
      <c r="E301" s="173" t="s">
        <v>29</v>
      </c>
      <c r="F301" s="279" t="s">
        <v>458</v>
      </c>
      <c r="G301" s="160" t="s">
        <v>1117</v>
      </c>
      <c r="H301" s="186">
        <f t="shared" si="87"/>
        <v>0.2</v>
      </c>
      <c r="I301" s="253"/>
      <c r="J301" s="254"/>
      <c r="K301" s="254"/>
      <c r="L301" s="254"/>
      <c r="M301" s="255">
        <v>4.2000000000000003E-2</v>
      </c>
      <c r="N301" s="255">
        <v>0.158</v>
      </c>
      <c r="O301" s="253"/>
      <c r="P301" s="254"/>
      <c r="Q301" s="254"/>
      <c r="R301" s="427" t="s">
        <v>272</v>
      </c>
      <c r="S301" s="245" t="s">
        <v>452</v>
      </c>
      <c r="T301" s="425" t="s">
        <v>459</v>
      </c>
      <c r="U301" s="160" t="s">
        <v>183</v>
      </c>
      <c r="V301" s="278">
        <v>1</v>
      </c>
    </row>
    <row r="302" spans="1:22" s="4" customFormat="1" ht="15" customHeight="1">
      <c r="A302" s="757"/>
      <c r="B302" s="764"/>
      <c r="C302" s="529"/>
      <c r="D302" s="561"/>
      <c r="E302" s="173" t="s">
        <v>31</v>
      </c>
      <c r="F302" s="279" t="s">
        <v>466</v>
      </c>
      <c r="G302" s="160" t="s">
        <v>1117</v>
      </c>
      <c r="H302" s="186">
        <f t="shared" si="87"/>
        <v>7.81</v>
      </c>
      <c r="I302" s="253"/>
      <c r="J302" s="254"/>
      <c r="K302" s="254"/>
      <c r="L302" s="254"/>
      <c r="M302" s="255">
        <v>4.18</v>
      </c>
      <c r="N302" s="255">
        <v>3.63</v>
      </c>
      <c r="O302" s="253"/>
      <c r="P302" s="254"/>
      <c r="Q302" s="254"/>
      <c r="R302" s="427" t="s">
        <v>272</v>
      </c>
      <c r="S302" s="245" t="s">
        <v>452</v>
      </c>
      <c r="T302" s="425" t="s">
        <v>467</v>
      </c>
      <c r="U302" s="160" t="s">
        <v>183</v>
      </c>
      <c r="V302" s="278">
        <v>2</v>
      </c>
    </row>
    <row r="303" spans="1:22" s="4" customFormat="1" ht="36.75" customHeight="1">
      <c r="A303" s="757"/>
      <c r="B303" s="764"/>
      <c r="C303" s="529"/>
      <c r="D303" s="561"/>
      <c r="E303" s="173" t="s">
        <v>34</v>
      </c>
      <c r="F303" s="279" t="s">
        <v>462</v>
      </c>
      <c r="G303" s="160" t="s">
        <v>1117</v>
      </c>
      <c r="H303" s="186">
        <f t="shared" si="87"/>
        <v>3.1270000000000002</v>
      </c>
      <c r="I303" s="253"/>
      <c r="J303" s="254"/>
      <c r="K303" s="254"/>
      <c r="L303" s="254"/>
      <c r="M303" s="255">
        <v>0.65700000000000003</v>
      </c>
      <c r="N303" s="255">
        <v>2.4700000000000002</v>
      </c>
      <c r="O303" s="253"/>
      <c r="P303" s="254"/>
      <c r="Q303" s="254"/>
      <c r="R303" s="427" t="s">
        <v>272</v>
      </c>
      <c r="S303" s="245" t="s">
        <v>452</v>
      </c>
      <c r="T303" s="245" t="s">
        <v>468</v>
      </c>
      <c r="U303" s="160" t="s">
        <v>183</v>
      </c>
      <c r="V303" s="278">
        <v>1</v>
      </c>
    </row>
    <row r="304" spans="1:22" s="4" customFormat="1" ht="30" customHeight="1">
      <c r="A304" s="757"/>
      <c r="B304" s="764"/>
      <c r="C304" s="529"/>
      <c r="D304" s="532"/>
      <c r="E304" s="173" t="s">
        <v>35</v>
      </c>
      <c r="F304" s="279" t="s">
        <v>464</v>
      </c>
      <c r="G304" s="160" t="s">
        <v>1117</v>
      </c>
      <c r="H304" s="186">
        <f t="shared" si="87"/>
        <v>0.10100000000000001</v>
      </c>
      <c r="I304" s="253"/>
      <c r="J304" s="254"/>
      <c r="K304" s="254"/>
      <c r="L304" s="254"/>
      <c r="M304" s="255">
        <v>2.1000000000000001E-2</v>
      </c>
      <c r="N304" s="255">
        <v>0.08</v>
      </c>
      <c r="O304" s="253"/>
      <c r="P304" s="254"/>
      <c r="Q304" s="254"/>
      <c r="R304" s="427" t="s">
        <v>272</v>
      </c>
      <c r="S304" s="245" t="s">
        <v>452</v>
      </c>
      <c r="T304" s="351" t="s">
        <v>465</v>
      </c>
      <c r="U304" s="160" t="s">
        <v>183</v>
      </c>
      <c r="V304" s="278">
        <v>1</v>
      </c>
    </row>
    <row r="305" spans="1:22" s="4" customFormat="1" ht="19.5" customHeight="1">
      <c r="A305" s="758"/>
      <c r="B305" s="765"/>
      <c r="C305" s="530"/>
      <c r="D305" s="535" t="s">
        <v>21</v>
      </c>
      <c r="E305" s="536"/>
      <c r="F305" s="536"/>
      <c r="G305" s="537"/>
      <c r="H305" s="185">
        <f>H297+H298+H299+H300+H301+H302+H303+H304</f>
        <v>16.133999999999997</v>
      </c>
      <c r="I305" s="248">
        <f t="shared" ref="I305:Q305" si="88">I297+I298+I299+I300+I301+I302+I303+I304</f>
        <v>0</v>
      </c>
      <c r="J305" s="185">
        <f t="shared" si="88"/>
        <v>0</v>
      </c>
      <c r="K305" s="185"/>
      <c r="L305" s="185">
        <f t="shared" si="88"/>
        <v>0</v>
      </c>
      <c r="M305" s="249">
        <f t="shared" si="88"/>
        <v>5.9359999999999999</v>
      </c>
      <c r="N305" s="249">
        <f t="shared" si="88"/>
        <v>10.198</v>
      </c>
      <c r="O305" s="248">
        <f t="shared" si="88"/>
        <v>0</v>
      </c>
      <c r="P305" s="185">
        <f t="shared" si="88"/>
        <v>0</v>
      </c>
      <c r="Q305" s="185">
        <f t="shared" si="88"/>
        <v>0</v>
      </c>
      <c r="R305" s="562"/>
      <c r="S305" s="563"/>
      <c r="T305" s="563"/>
      <c r="U305" s="563"/>
      <c r="V305" s="564"/>
    </row>
    <row r="306" spans="1:22" s="4" customFormat="1" ht="15" customHeight="1">
      <c r="A306" s="471" t="s">
        <v>195</v>
      </c>
      <c r="B306" s="233" t="s">
        <v>231</v>
      </c>
      <c r="C306" s="196" t="s">
        <v>173</v>
      </c>
      <c r="D306" s="513" t="s">
        <v>22</v>
      </c>
      <c r="E306" s="514"/>
      <c r="F306" s="514"/>
      <c r="G306" s="515"/>
      <c r="H306" s="182">
        <f t="shared" ref="H306:Q306" si="89">H295+H305</f>
        <v>44.653999999999996</v>
      </c>
      <c r="I306" s="194">
        <f t="shared" si="89"/>
        <v>0</v>
      </c>
      <c r="J306" s="182">
        <f t="shared" si="89"/>
        <v>0</v>
      </c>
      <c r="K306" s="182"/>
      <c r="L306" s="182">
        <f t="shared" si="89"/>
        <v>0</v>
      </c>
      <c r="M306" s="257">
        <f t="shared" si="89"/>
        <v>19.551000000000002</v>
      </c>
      <c r="N306" s="257">
        <f t="shared" si="89"/>
        <v>25.103000000000002</v>
      </c>
      <c r="O306" s="194">
        <f t="shared" si="89"/>
        <v>0</v>
      </c>
      <c r="P306" s="182">
        <f t="shared" si="89"/>
        <v>0</v>
      </c>
      <c r="Q306" s="182">
        <f t="shared" si="89"/>
        <v>0</v>
      </c>
      <c r="R306" s="516"/>
      <c r="S306" s="517"/>
      <c r="T306" s="517"/>
      <c r="U306" s="517"/>
      <c r="V306" s="518"/>
    </row>
    <row r="307" spans="1:22" s="72" customFormat="1" ht="15" customHeight="1">
      <c r="A307" s="471" t="s">
        <v>195</v>
      </c>
      <c r="B307" s="233" t="s">
        <v>231</v>
      </c>
      <c r="C307" s="541" t="s">
        <v>24</v>
      </c>
      <c r="D307" s="542"/>
      <c r="E307" s="542"/>
      <c r="F307" s="542"/>
      <c r="G307" s="543"/>
      <c r="H307" s="183">
        <f>H306</f>
        <v>44.653999999999996</v>
      </c>
      <c r="I307" s="266">
        <f t="shared" ref="I307:Q307" si="90">I306</f>
        <v>0</v>
      </c>
      <c r="J307" s="183">
        <f t="shared" si="90"/>
        <v>0</v>
      </c>
      <c r="K307" s="183"/>
      <c r="L307" s="183">
        <f t="shared" si="90"/>
        <v>0</v>
      </c>
      <c r="M307" s="267">
        <f t="shared" si="90"/>
        <v>19.551000000000002</v>
      </c>
      <c r="N307" s="267">
        <f t="shared" si="90"/>
        <v>25.103000000000002</v>
      </c>
      <c r="O307" s="266">
        <f t="shared" si="90"/>
        <v>0</v>
      </c>
      <c r="P307" s="183">
        <f t="shared" si="90"/>
        <v>0</v>
      </c>
      <c r="Q307" s="183">
        <f t="shared" si="90"/>
        <v>0</v>
      </c>
      <c r="R307" s="428"/>
      <c r="S307" s="544"/>
      <c r="T307" s="544"/>
      <c r="U307" s="544"/>
      <c r="V307" s="545"/>
    </row>
    <row r="308" spans="1:22" s="4" customFormat="1" ht="15" customHeight="1">
      <c r="A308" s="273" t="s">
        <v>195</v>
      </c>
      <c r="B308" s="232" t="s">
        <v>308</v>
      </c>
      <c r="C308" s="552" t="s">
        <v>469</v>
      </c>
      <c r="D308" s="553"/>
      <c r="E308" s="553"/>
      <c r="F308" s="553"/>
      <c r="G308" s="553"/>
      <c r="H308" s="553"/>
      <c r="I308" s="553"/>
      <c r="J308" s="553"/>
      <c r="K308" s="553"/>
      <c r="L308" s="553"/>
      <c r="M308" s="553"/>
      <c r="N308" s="553"/>
      <c r="O308" s="553"/>
      <c r="P308" s="553"/>
      <c r="Q308" s="553"/>
      <c r="R308" s="553"/>
      <c r="S308" s="553"/>
      <c r="T308" s="553"/>
      <c r="U308" s="553"/>
      <c r="V308" s="554"/>
    </row>
    <row r="309" spans="1:22" s="4" customFormat="1" ht="15" customHeight="1">
      <c r="A309" s="273" t="s">
        <v>195</v>
      </c>
      <c r="B309" s="233" t="s">
        <v>308</v>
      </c>
      <c r="C309" s="196" t="s">
        <v>195</v>
      </c>
      <c r="D309" s="555" t="s">
        <v>470</v>
      </c>
      <c r="E309" s="556"/>
      <c r="F309" s="556"/>
      <c r="G309" s="556"/>
      <c r="H309" s="556"/>
      <c r="I309" s="556"/>
      <c r="J309" s="556"/>
      <c r="K309" s="556"/>
      <c r="L309" s="556"/>
      <c r="M309" s="556"/>
      <c r="N309" s="556"/>
      <c r="O309" s="556"/>
      <c r="P309" s="556"/>
      <c r="Q309" s="556"/>
      <c r="R309" s="556"/>
      <c r="S309" s="556"/>
      <c r="T309" s="556"/>
      <c r="U309" s="556"/>
      <c r="V309" s="557"/>
    </row>
    <row r="310" spans="1:22" s="72" customFormat="1" ht="29.25" customHeight="1">
      <c r="A310" s="756" t="s">
        <v>195</v>
      </c>
      <c r="B310" s="763" t="s">
        <v>308</v>
      </c>
      <c r="C310" s="528" t="s">
        <v>195</v>
      </c>
      <c r="D310" s="531" t="s">
        <v>344</v>
      </c>
      <c r="E310" s="533" t="s">
        <v>471</v>
      </c>
      <c r="F310" s="534"/>
      <c r="G310" s="170"/>
      <c r="H310" s="171"/>
      <c r="I310" s="235"/>
      <c r="J310" s="190"/>
      <c r="K310" s="190"/>
      <c r="L310" s="190"/>
      <c r="M310" s="236"/>
      <c r="N310" s="236"/>
      <c r="O310" s="235"/>
      <c r="P310" s="190"/>
      <c r="Q310" s="190"/>
      <c r="R310" s="422"/>
      <c r="S310" s="422"/>
      <c r="T310" s="423"/>
      <c r="U310" s="206"/>
      <c r="V310" s="239"/>
    </row>
    <row r="311" spans="1:22" s="72" customFormat="1" ht="25.5" customHeight="1">
      <c r="A311" s="757"/>
      <c r="B311" s="764"/>
      <c r="C311" s="529"/>
      <c r="D311" s="561"/>
      <c r="E311" s="172" t="s">
        <v>16</v>
      </c>
      <c r="F311" s="240" t="s">
        <v>472</v>
      </c>
      <c r="G311" s="160" t="s">
        <v>20</v>
      </c>
      <c r="H311" s="186">
        <f>I311+J311+L311+M311+N311+O311+P311+Q311</f>
        <v>6</v>
      </c>
      <c r="I311" s="241">
        <v>6</v>
      </c>
      <c r="J311" s="242"/>
      <c r="K311" s="242"/>
      <c r="L311" s="242"/>
      <c r="M311" s="243"/>
      <c r="N311" s="243"/>
      <c r="O311" s="241"/>
      <c r="P311" s="242"/>
      <c r="Q311" s="270"/>
      <c r="R311" s="427" t="s">
        <v>272</v>
      </c>
      <c r="S311" s="245" t="s">
        <v>473</v>
      </c>
      <c r="T311" s="351" t="s">
        <v>474</v>
      </c>
      <c r="U311" s="258" t="s">
        <v>183</v>
      </c>
      <c r="V311" s="259">
        <v>1</v>
      </c>
    </row>
    <row r="312" spans="1:22" s="4" customFormat="1" ht="15" customHeight="1">
      <c r="A312" s="758"/>
      <c r="B312" s="765"/>
      <c r="C312" s="530"/>
      <c r="D312" s="535" t="s">
        <v>21</v>
      </c>
      <c r="E312" s="536"/>
      <c r="F312" s="536"/>
      <c r="G312" s="537"/>
      <c r="H312" s="185">
        <f>H311</f>
        <v>6</v>
      </c>
      <c r="I312" s="248">
        <f t="shared" ref="I312:Q312" si="91">I311</f>
        <v>6</v>
      </c>
      <c r="J312" s="185">
        <f t="shared" si="91"/>
        <v>0</v>
      </c>
      <c r="K312" s="185"/>
      <c r="L312" s="185">
        <f t="shared" si="91"/>
        <v>0</v>
      </c>
      <c r="M312" s="249">
        <f t="shared" si="91"/>
        <v>0</v>
      </c>
      <c r="N312" s="249">
        <f t="shared" si="91"/>
        <v>0</v>
      </c>
      <c r="O312" s="248">
        <f t="shared" si="91"/>
        <v>0</v>
      </c>
      <c r="P312" s="185">
        <f t="shared" si="91"/>
        <v>0</v>
      </c>
      <c r="Q312" s="185">
        <f t="shared" si="91"/>
        <v>0</v>
      </c>
      <c r="R312" s="562"/>
      <c r="S312" s="563"/>
      <c r="T312" s="563"/>
      <c r="U312" s="563"/>
      <c r="V312" s="564"/>
    </row>
    <row r="313" spans="1:22" s="4" customFormat="1" ht="42" customHeight="1">
      <c r="A313" s="756" t="s">
        <v>195</v>
      </c>
      <c r="B313" s="763" t="s">
        <v>308</v>
      </c>
      <c r="C313" s="528" t="s">
        <v>195</v>
      </c>
      <c r="D313" s="531" t="s">
        <v>475</v>
      </c>
      <c r="E313" s="533" t="s">
        <v>476</v>
      </c>
      <c r="F313" s="534"/>
      <c r="G313" s="170"/>
      <c r="H313" s="171"/>
      <c r="I313" s="235"/>
      <c r="J313" s="190"/>
      <c r="K313" s="190"/>
      <c r="L313" s="190"/>
      <c r="M313" s="236"/>
      <c r="N313" s="236"/>
      <c r="O313" s="235"/>
      <c r="P313" s="190"/>
      <c r="Q313" s="190"/>
      <c r="R313" s="422"/>
      <c r="S313" s="422"/>
      <c r="T313" s="423"/>
      <c r="U313" s="206"/>
      <c r="V313" s="239"/>
    </row>
    <row r="314" spans="1:22" s="4" customFormat="1" ht="25.5" customHeight="1">
      <c r="A314" s="757"/>
      <c r="B314" s="764"/>
      <c r="C314" s="529"/>
      <c r="D314" s="561"/>
      <c r="E314" s="173" t="s">
        <v>16</v>
      </c>
      <c r="F314" s="240" t="s">
        <v>477</v>
      </c>
      <c r="G314" s="160" t="s">
        <v>160</v>
      </c>
      <c r="H314" s="186">
        <f>I314+J314+L314+M314+N314+O314+P314+Q314</f>
        <v>6.5</v>
      </c>
      <c r="I314" s="241"/>
      <c r="J314" s="242"/>
      <c r="K314" s="242"/>
      <c r="L314" s="242"/>
      <c r="M314" s="243"/>
      <c r="N314" s="243"/>
      <c r="O314" s="241">
        <v>6.5</v>
      </c>
      <c r="P314" s="242"/>
      <c r="Q314" s="271"/>
      <c r="R314" s="427" t="s">
        <v>272</v>
      </c>
      <c r="S314" s="245" t="s">
        <v>473</v>
      </c>
      <c r="T314" s="351" t="s">
        <v>478</v>
      </c>
      <c r="U314" s="258" t="s">
        <v>183</v>
      </c>
      <c r="V314" s="259">
        <v>1</v>
      </c>
    </row>
    <row r="315" spans="1:22" s="4" customFormat="1" ht="15" customHeight="1">
      <c r="A315" s="758"/>
      <c r="B315" s="765"/>
      <c r="C315" s="530"/>
      <c r="D315" s="535" t="s">
        <v>21</v>
      </c>
      <c r="E315" s="536"/>
      <c r="F315" s="536"/>
      <c r="G315" s="537"/>
      <c r="H315" s="185">
        <f>H314</f>
        <v>6.5</v>
      </c>
      <c r="I315" s="248">
        <f t="shared" ref="I315:Q315" si="92">I314</f>
        <v>0</v>
      </c>
      <c r="J315" s="185">
        <f t="shared" si="92"/>
        <v>0</v>
      </c>
      <c r="K315" s="185"/>
      <c r="L315" s="185">
        <f t="shared" si="92"/>
        <v>0</v>
      </c>
      <c r="M315" s="249">
        <f t="shared" si="92"/>
        <v>0</v>
      </c>
      <c r="N315" s="249">
        <f t="shared" si="92"/>
        <v>0</v>
      </c>
      <c r="O315" s="248">
        <f t="shared" si="92"/>
        <v>6.5</v>
      </c>
      <c r="P315" s="185">
        <f t="shared" si="92"/>
        <v>0</v>
      </c>
      <c r="Q315" s="185">
        <f t="shared" si="92"/>
        <v>0</v>
      </c>
      <c r="R315" s="562"/>
      <c r="S315" s="563"/>
      <c r="T315" s="563"/>
      <c r="U315" s="563"/>
      <c r="V315" s="564"/>
    </row>
    <row r="316" spans="1:22" s="4" customFormat="1" ht="15" customHeight="1">
      <c r="A316" s="471" t="s">
        <v>195</v>
      </c>
      <c r="B316" s="233" t="s">
        <v>308</v>
      </c>
      <c r="C316" s="196" t="s">
        <v>195</v>
      </c>
      <c r="D316" s="513" t="s">
        <v>22</v>
      </c>
      <c r="E316" s="514"/>
      <c r="F316" s="514"/>
      <c r="G316" s="515"/>
      <c r="H316" s="182">
        <f t="shared" ref="H316:Q316" si="93">H312+H315</f>
        <v>12.5</v>
      </c>
      <c r="I316" s="194">
        <f t="shared" si="93"/>
        <v>6</v>
      </c>
      <c r="J316" s="182">
        <f t="shared" si="93"/>
        <v>0</v>
      </c>
      <c r="K316" s="182"/>
      <c r="L316" s="182">
        <f t="shared" si="93"/>
        <v>0</v>
      </c>
      <c r="M316" s="257">
        <f t="shared" si="93"/>
        <v>0</v>
      </c>
      <c r="N316" s="257">
        <f t="shared" si="93"/>
        <v>0</v>
      </c>
      <c r="O316" s="194">
        <f t="shared" si="93"/>
        <v>6.5</v>
      </c>
      <c r="P316" s="182">
        <f t="shared" si="93"/>
        <v>0</v>
      </c>
      <c r="Q316" s="182">
        <f t="shared" si="93"/>
        <v>0</v>
      </c>
      <c r="R316" s="516"/>
      <c r="S316" s="517"/>
      <c r="T316" s="517"/>
      <c r="U316" s="517"/>
      <c r="V316" s="518"/>
    </row>
    <row r="317" spans="1:22" s="4" customFormat="1" ht="15" customHeight="1">
      <c r="A317" s="273" t="s">
        <v>195</v>
      </c>
      <c r="B317" s="233" t="s">
        <v>308</v>
      </c>
      <c r="C317" s="196" t="s">
        <v>204</v>
      </c>
      <c r="D317" s="760" t="s">
        <v>479</v>
      </c>
      <c r="E317" s="761"/>
      <c r="F317" s="761"/>
      <c r="G317" s="761"/>
      <c r="H317" s="761"/>
      <c r="I317" s="761"/>
      <c r="J317" s="761"/>
      <c r="K317" s="761"/>
      <c r="L317" s="761"/>
      <c r="M317" s="761"/>
      <c r="N317" s="761"/>
      <c r="O317" s="761"/>
      <c r="P317" s="761"/>
      <c r="Q317" s="761"/>
      <c r="R317" s="761"/>
      <c r="S317" s="761"/>
      <c r="T317" s="761"/>
      <c r="U317" s="761"/>
      <c r="V317" s="762"/>
    </row>
    <row r="318" spans="1:22" s="72" customFormat="1" ht="36" customHeight="1">
      <c r="A318" s="756" t="s">
        <v>195</v>
      </c>
      <c r="B318" s="763" t="s">
        <v>308</v>
      </c>
      <c r="C318" s="528" t="s">
        <v>204</v>
      </c>
      <c r="D318" s="531" t="s">
        <v>173</v>
      </c>
      <c r="E318" s="533" t="s">
        <v>480</v>
      </c>
      <c r="F318" s="534"/>
      <c r="G318" s="170"/>
      <c r="H318" s="171"/>
      <c r="I318" s="235"/>
      <c r="J318" s="190"/>
      <c r="K318" s="190"/>
      <c r="L318" s="190"/>
      <c r="M318" s="236"/>
      <c r="N318" s="236"/>
      <c r="O318" s="235"/>
      <c r="P318" s="190"/>
      <c r="Q318" s="190"/>
      <c r="R318" s="422"/>
      <c r="S318" s="422"/>
      <c r="T318" s="423"/>
      <c r="U318" s="206"/>
      <c r="V318" s="239"/>
    </row>
    <row r="319" spans="1:22" s="72" customFormat="1" ht="37.5" customHeight="1">
      <c r="A319" s="757"/>
      <c r="B319" s="764"/>
      <c r="C319" s="529"/>
      <c r="D319" s="561"/>
      <c r="E319" s="172" t="s">
        <v>16</v>
      </c>
      <c r="F319" s="240" t="s">
        <v>481</v>
      </c>
      <c r="G319" s="160" t="s">
        <v>159</v>
      </c>
      <c r="H319" s="186">
        <f>I319+J319+L319+M319+N319+O319+P319</f>
        <v>465</v>
      </c>
      <c r="I319" s="241"/>
      <c r="J319" s="242"/>
      <c r="K319" s="242"/>
      <c r="L319" s="242"/>
      <c r="M319" s="243"/>
      <c r="N319" s="511">
        <v>465</v>
      </c>
      <c r="O319" s="241"/>
      <c r="P319" s="242"/>
      <c r="Q319" s="280">
        <v>465</v>
      </c>
      <c r="R319" s="427" t="s">
        <v>272</v>
      </c>
      <c r="S319" s="245" t="s">
        <v>473</v>
      </c>
      <c r="T319" s="351" t="s">
        <v>482</v>
      </c>
      <c r="U319" s="258" t="s">
        <v>183</v>
      </c>
      <c r="V319" s="259">
        <v>10</v>
      </c>
    </row>
    <row r="320" spans="1:22" s="4" customFormat="1" ht="15" customHeight="1">
      <c r="A320" s="758"/>
      <c r="B320" s="765"/>
      <c r="C320" s="530"/>
      <c r="D320" s="535" t="s">
        <v>21</v>
      </c>
      <c r="E320" s="536"/>
      <c r="F320" s="536"/>
      <c r="G320" s="537"/>
      <c r="H320" s="185">
        <f>H319</f>
        <v>465</v>
      </c>
      <c r="I320" s="248">
        <f t="shared" ref="I320:Q320" si="94">I319</f>
        <v>0</v>
      </c>
      <c r="J320" s="185">
        <f t="shared" si="94"/>
        <v>0</v>
      </c>
      <c r="K320" s="185"/>
      <c r="L320" s="185">
        <f t="shared" si="94"/>
        <v>0</v>
      </c>
      <c r="M320" s="249">
        <f t="shared" si="94"/>
        <v>0</v>
      </c>
      <c r="N320" s="248">
        <f t="shared" si="94"/>
        <v>465</v>
      </c>
      <c r="O320" s="248">
        <f t="shared" si="94"/>
        <v>0</v>
      </c>
      <c r="P320" s="185">
        <f t="shared" si="94"/>
        <v>0</v>
      </c>
      <c r="Q320" s="281">
        <f t="shared" si="94"/>
        <v>465</v>
      </c>
      <c r="R320" s="562"/>
      <c r="S320" s="563"/>
      <c r="T320" s="563"/>
      <c r="U320" s="563"/>
      <c r="V320" s="564"/>
    </row>
    <row r="321" spans="1:22" s="4" customFormat="1" ht="28.5" customHeight="1">
      <c r="A321" s="756" t="s">
        <v>195</v>
      </c>
      <c r="B321" s="763" t="s">
        <v>308</v>
      </c>
      <c r="C321" s="528" t="s">
        <v>204</v>
      </c>
      <c r="D321" s="531" t="s">
        <v>175</v>
      </c>
      <c r="E321" s="654" t="s">
        <v>483</v>
      </c>
      <c r="F321" s="655"/>
      <c r="G321" s="170"/>
      <c r="H321" s="171"/>
      <c r="I321" s="235"/>
      <c r="J321" s="190"/>
      <c r="K321" s="190"/>
      <c r="L321" s="190"/>
      <c r="M321" s="236"/>
      <c r="N321" s="236"/>
      <c r="O321" s="235"/>
      <c r="P321" s="190"/>
      <c r="Q321" s="190"/>
      <c r="R321" s="422"/>
      <c r="S321" s="422"/>
      <c r="T321" s="423"/>
      <c r="U321" s="206"/>
      <c r="V321" s="239"/>
    </row>
    <row r="322" spans="1:22" s="4" customFormat="1" ht="40.5" customHeight="1">
      <c r="A322" s="757"/>
      <c r="B322" s="764"/>
      <c r="C322" s="529"/>
      <c r="D322" s="561"/>
      <c r="E322" s="173" t="s">
        <v>16</v>
      </c>
      <c r="F322" s="240" t="s">
        <v>484</v>
      </c>
      <c r="G322" s="160" t="s">
        <v>159</v>
      </c>
      <c r="H322" s="186">
        <f>I322+J322+L322+M322+N322+O322+P322+Q322</f>
        <v>40.04</v>
      </c>
      <c r="I322" s="241"/>
      <c r="J322" s="242"/>
      <c r="K322" s="242"/>
      <c r="L322" s="242"/>
      <c r="M322" s="243"/>
      <c r="N322" s="243">
        <v>40.04</v>
      </c>
      <c r="O322" s="241"/>
      <c r="P322" s="242"/>
      <c r="Q322" s="271"/>
      <c r="R322" s="427" t="s">
        <v>272</v>
      </c>
      <c r="S322" s="245" t="s">
        <v>473</v>
      </c>
      <c r="T322" s="351" t="s">
        <v>482</v>
      </c>
      <c r="U322" s="258" t="s">
        <v>183</v>
      </c>
      <c r="V322" s="259">
        <v>4</v>
      </c>
    </row>
    <row r="323" spans="1:22" s="4" customFormat="1" ht="15" customHeight="1">
      <c r="A323" s="758"/>
      <c r="B323" s="765"/>
      <c r="C323" s="530"/>
      <c r="D323" s="535" t="s">
        <v>21</v>
      </c>
      <c r="E323" s="536"/>
      <c r="F323" s="536"/>
      <c r="G323" s="537"/>
      <c r="H323" s="185">
        <f>H322</f>
        <v>40.04</v>
      </c>
      <c r="I323" s="248">
        <f t="shared" ref="I323:Q323" si="95">I322</f>
        <v>0</v>
      </c>
      <c r="J323" s="185">
        <f t="shared" si="95"/>
        <v>0</v>
      </c>
      <c r="K323" s="185"/>
      <c r="L323" s="185">
        <f t="shared" si="95"/>
        <v>0</v>
      </c>
      <c r="M323" s="249">
        <f t="shared" si="95"/>
        <v>0</v>
      </c>
      <c r="N323" s="248">
        <f t="shared" si="95"/>
        <v>40.04</v>
      </c>
      <c r="O323" s="248">
        <f t="shared" si="95"/>
        <v>0</v>
      </c>
      <c r="P323" s="185">
        <f t="shared" si="95"/>
        <v>0</v>
      </c>
      <c r="Q323" s="185">
        <f t="shared" si="95"/>
        <v>0</v>
      </c>
      <c r="R323" s="562"/>
      <c r="S323" s="563"/>
      <c r="T323" s="563"/>
      <c r="U323" s="563"/>
      <c r="V323" s="564"/>
    </row>
    <row r="324" spans="1:22" s="4" customFormat="1" ht="15" customHeight="1">
      <c r="A324" s="471" t="s">
        <v>195</v>
      </c>
      <c r="B324" s="233" t="s">
        <v>308</v>
      </c>
      <c r="C324" s="196" t="s">
        <v>204</v>
      </c>
      <c r="D324" s="513" t="s">
        <v>22</v>
      </c>
      <c r="E324" s="514"/>
      <c r="F324" s="514"/>
      <c r="G324" s="515"/>
      <c r="H324" s="182">
        <f t="shared" ref="H324:P324" si="96">H320+H323</f>
        <v>505.04</v>
      </c>
      <c r="I324" s="194">
        <f t="shared" si="96"/>
        <v>0</v>
      </c>
      <c r="J324" s="182">
        <f t="shared" si="96"/>
        <v>0</v>
      </c>
      <c r="K324" s="182"/>
      <c r="L324" s="182">
        <f t="shared" si="96"/>
        <v>0</v>
      </c>
      <c r="M324" s="257">
        <f t="shared" si="96"/>
        <v>0</v>
      </c>
      <c r="N324" s="509">
        <f t="shared" si="96"/>
        <v>505.04</v>
      </c>
      <c r="O324" s="194">
        <f t="shared" si="96"/>
        <v>0</v>
      </c>
      <c r="P324" s="182">
        <f t="shared" si="96"/>
        <v>0</v>
      </c>
      <c r="Q324" s="182">
        <f>199.998</f>
        <v>199.99799999999999</v>
      </c>
      <c r="R324" s="516"/>
      <c r="S324" s="517"/>
      <c r="T324" s="517"/>
      <c r="U324" s="517"/>
      <c r="V324" s="518"/>
    </row>
    <row r="325" spans="1:22" s="72" customFormat="1" ht="15" customHeight="1">
      <c r="A325" s="471" t="s">
        <v>195</v>
      </c>
      <c r="B325" s="233" t="s">
        <v>308</v>
      </c>
      <c r="C325" s="541" t="s">
        <v>24</v>
      </c>
      <c r="D325" s="542"/>
      <c r="E325" s="542"/>
      <c r="F325" s="542"/>
      <c r="G325" s="543"/>
      <c r="H325" s="183">
        <f t="shared" ref="H325:P325" si="97">H316+H324</f>
        <v>517.54</v>
      </c>
      <c r="I325" s="266">
        <f t="shared" si="97"/>
        <v>6</v>
      </c>
      <c r="J325" s="183">
        <f t="shared" si="97"/>
        <v>0</v>
      </c>
      <c r="K325" s="183"/>
      <c r="L325" s="183">
        <f t="shared" si="97"/>
        <v>0</v>
      </c>
      <c r="M325" s="267">
        <f t="shared" si="97"/>
        <v>0</v>
      </c>
      <c r="N325" s="266">
        <f t="shared" si="97"/>
        <v>505.04</v>
      </c>
      <c r="O325" s="266">
        <f t="shared" si="97"/>
        <v>6.5</v>
      </c>
      <c r="P325" s="183">
        <f t="shared" si="97"/>
        <v>0</v>
      </c>
      <c r="Q325" s="183">
        <f>Q316+Q324</f>
        <v>199.99799999999999</v>
      </c>
      <c r="R325" s="428"/>
      <c r="S325" s="544"/>
      <c r="T325" s="544"/>
      <c r="U325" s="544"/>
      <c r="V325" s="545"/>
    </row>
    <row r="326" spans="1:22" s="284" customFormat="1" ht="16.5" customHeight="1">
      <c r="A326" s="473" t="s">
        <v>195</v>
      </c>
      <c r="B326" s="775" t="s">
        <v>496</v>
      </c>
      <c r="C326" s="776"/>
      <c r="D326" s="776"/>
      <c r="E326" s="776"/>
      <c r="F326" s="776"/>
      <c r="G326" s="777"/>
      <c r="H326" s="282">
        <f>I326+J326+L326+M326+N326+O326+P326+Q326</f>
        <v>2324.0229999999997</v>
      </c>
      <c r="I326" s="283">
        <f t="shared" ref="I326:P326" si="98">I143+I150+I188+I224+I231+I283+I307+I325</f>
        <v>32.646999999999998</v>
      </c>
      <c r="J326" s="283">
        <f t="shared" si="98"/>
        <v>0</v>
      </c>
      <c r="K326" s="283"/>
      <c r="L326" s="282">
        <f t="shared" si="98"/>
        <v>187</v>
      </c>
      <c r="M326" s="510">
        <f t="shared" si="98"/>
        <v>627.80899999999997</v>
      </c>
      <c r="N326" s="510">
        <f t="shared" si="98"/>
        <v>1125.769</v>
      </c>
      <c r="O326" s="282">
        <f t="shared" si="98"/>
        <v>50.8</v>
      </c>
      <c r="P326" s="282">
        <f t="shared" si="98"/>
        <v>0</v>
      </c>
      <c r="Q326" s="282">
        <f>Q150+Q188+Q224+Q231+Q283+Q307+Q325</f>
        <v>299.99799999999999</v>
      </c>
      <c r="R326" s="651"/>
      <c r="S326" s="652"/>
      <c r="T326" s="652"/>
      <c r="U326" s="652"/>
      <c r="V326" s="653"/>
    </row>
    <row r="327" spans="1:22" ht="18" customHeight="1">
      <c r="A327" s="773" t="s">
        <v>1111</v>
      </c>
      <c r="B327" s="773"/>
      <c r="C327" s="773"/>
      <c r="D327" s="773"/>
      <c r="E327" s="773"/>
      <c r="F327" s="773"/>
      <c r="G327" s="773"/>
      <c r="H327" s="773"/>
      <c r="I327" s="773"/>
      <c r="J327" s="773"/>
      <c r="K327" s="773"/>
      <c r="L327" s="773"/>
      <c r="M327" s="773"/>
      <c r="N327" s="773"/>
      <c r="O327" s="773"/>
      <c r="P327" s="773"/>
      <c r="Q327" s="773"/>
      <c r="R327" s="773"/>
      <c r="S327" s="773"/>
      <c r="T327" s="773"/>
      <c r="U327" s="773"/>
      <c r="V327" s="774"/>
    </row>
    <row r="328" spans="1:22" s="4" customFormat="1" ht="15" customHeight="1">
      <c r="A328" s="495" t="s">
        <v>204</v>
      </c>
      <c r="B328" s="567" t="s">
        <v>497</v>
      </c>
      <c r="C328" s="568"/>
      <c r="D328" s="568"/>
      <c r="E328" s="568"/>
      <c r="F328" s="568"/>
      <c r="G328" s="568"/>
      <c r="H328" s="568"/>
      <c r="I328" s="568"/>
      <c r="J328" s="568"/>
      <c r="K328" s="568"/>
      <c r="L328" s="568"/>
      <c r="M328" s="568"/>
      <c r="N328" s="568"/>
      <c r="O328" s="568"/>
      <c r="P328" s="568"/>
      <c r="Q328" s="568"/>
      <c r="R328" s="568"/>
      <c r="S328" s="568"/>
      <c r="T328" s="568"/>
      <c r="U328" s="568"/>
      <c r="V328" s="568"/>
    </row>
    <row r="329" spans="1:22" s="268" customFormat="1" ht="15" customHeight="1">
      <c r="A329" s="496" t="s">
        <v>204</v>
      </c>
      <c r="B329" s="232" t="s">
        <v>173</v>
      </c>
      <c r="C329" s="620" t="s">
        <v>330</v>
      </c>
      <c r="D329" s="620"/>
      <c r="E329" s="620"/>
      <c r="F329" s="620"/>
      <c r="G329" s="620"/>
      <c r="H329" s="620"/>
      <c r="I329" s="620"/>
      <c r="J329" s="620"/>
      <c r="K329" s="620"/>
      <c r="L329" s="620"/>
      <c r="M329" s="620"/>
      <c r="N329" s="620"/>
      <c r="O329" s="620"/>
      <c r="P329" s="620"/>
      <c r="Q329" s="620"/>
      <c r="R329" s="620"/>
      <c r="S329" s="620"/>
      <c r="T329" s="620"/>
      <c r="U329" s="620"/>
      <c r="V329" s="620"/>
    </row>
    <row r="330" spans="1:22" s="268" customFormat="1" ht="15" customHeight="1">
      <c r="A330" s="496" t="s">
        <v>204</v>
      </c>
      <c r="B330" s="234" t="s">
        <v>173</v>
      </c>
      <c r="C330" s="269" t="s">
        <v>173</v>
      </c>
      <c r="D330" s="621" t="s">
        <v>1121</v>
      </c>
      <c r="E330" s="621"/>
      <c r="F330" s="621"/>
      <c r="G330" s="621"/>
      <c r="H330" s="621"/>
      <c r="I330" s="621"/>
      <c r="J330" s="621"/>
      <c r="K330" s="621"/>
      <c r="L330" s="621"/>
      <c r="M330" s="621"/>
      <c r="N330" s="621"/>
      <c r="O330" s="621"/>
      <c r="P330" s="621"/>
      <c r="Q330" s="621"/>
      <c r="R330" s="621"/>
      <c r="S330" s="621"/>
      <c r="T330" s="621"/>
      <c r="U330" s="621"/>
      <c r="V330" s="621"/>
    </row>
    <row r="331" spans="1:22" s="284" customFormat="1" ht="52.5" customHeight="1">
      <c r="A331" s="522" t="s">
        <v>204</v>
      </c>
      <c r="B331" s="570" t="s">
        <v>173</v>
      </c>
      <c r="C331" s="571" t="s">
        <v>173</v>
      </c>
      <c r="D331" s="531" t="s">
        <v>173</v>
      </c>
      <c r="E331" s="654" t="s">
        <v>485</v>
      </c>
      <c r="F331" s="655"/>
      <c r="G331" s="288"/>
      <c r="H331" s="289"/>
      <c r="I331" s="289"/>
      <c r="J331" s="237"/>
      <c r="K331" s="237"/>
      <c r="L331" s="237"/>
      <c r="M331" s="237"/>
      <c r="N331" s="237"/>
      <c r="O331" s="237"/>
      <c r="P331" s="237"/>
      <c r="Q331" s="237"/>
      <c r="R331" s="422"/>
      <c r="S331" s="422"/>
      <c r="T331" s="423"/>
      <c r="U331" s="290"/>
      <c r="V331" s="290"/>
    </row>
    <row r="332" spans="1:22" s="72" customFormat="1" ht="48.75" customHeight="1">
      <c r="A332" s="523"/>
      <c r="B332" s="570"/>
      <c r="C332" s="571"/>
      <c r="D332" s="561"/>
      <c r="E332" s="172" t="s">
        <v>16</v>
      </c>
      <c r="F332" s="169" t="s">
        <v>486</v>
      </c>
      <c r="G332" s="291" t="s">
        <v>20</v>
      </c>
      <c r="H332" s="292">
        <v>8.5399999999999991</v>
      </c>
      <c r="I332" s="200">
        <v>8.5399999999999991</v>
      </c>
      <c r="J332" s="160"/>
      <c r="K332" s="160"/>
      <c r="L332" s="160"/>
      <c r="M332" s="160"/>
      <c r="N332" s="160"/>
      <c r="O332" s="160"/>
      <c r="P332" s="160"/>
      <c r="Q332" s="160"/>
      <c r="R332" s="417" t="s">
        <v>730</v>
      </c>
      <c r="S332" s="429" t="s">
        <v>487</v>
      </c>
      <c r="T332" s="409" t="s">
        <v>488</v>
      </c>
      <c r="U332" s="200" t="s">
        <v>183</v>
      </c>
      <c r="V332" s="200">
        <v>32</v>
      </c>
    </row>
    <row r="333" spans="1:22" s="4" customFormat="1" ht="15" customHeight="1">
      <c r="A333" s="524"/>
      <c r="B333" s="570"/>
      <c r="C333" s="571"/>
      <c r="D333" s="575" t="s">
        <v>21</v>
      </c>
      <c r="E333" s="575"/>
      <c r="F333" s="575"/>
      <c r="G333" s="575"/>
      <c r="H333" s="293">
        <f>H332</f>
        <v>8.5399999999999991</v>
      </c>
      <c r="I333" s="293">
        <f t="shared" ref="I333:Q333" si="99">I332</f>
        <v>8.5399999999999991</v>
      </c>
      <c r="J333" s="293">
        <f t="shared" si="99"/>
        <v>0</v>
      </c>
      <c r="K333" s="293"/>
      <c r="L333" s="293">
        <f t="shared" si="99"/>
        <v>0</v>
      </c>
      <c r="M333" s="293">
        <f t="shared" si="99"/>
        <v>0</v>
      </c>
      <c r="N333" s="293">
        <f t="shared" si="99"/>
        <v>0</v>
      </c>
      <c r="O333" s="293">
        <f t="shared" si="99"/>
        <v>0</v>
      </c>
      <c r="P333" s="293">
        <f t="shared" si="99"/>
        <v>0</v>
      </c>
      <c r="Q333" s="293">
        <f t="shared" si="99"/>
        <v>0</v>
      </c>
      <c r="R333" s="562"/>
      <c r="S333" s="563"/>
      <c r="T333" s="563"/>
      <c r="U333" s="563"/>
      <c r="V333" s="564"/>
    </row>
    <row r="334" spans="1:22" s="4" customFormat="1" ht="69.75" customHeight="1">
      <c r="A334" s="569" t="s">
        <v>204</v>
      </c>
      <c r="B334" s="570" t="s">
        <v>173</v>
      </c>
      <c r="C334" s="571" t="s">
        <v>173</v>
      </c>
      <c r="D334" s="531" t="s">
        <v>175</v>
      </c>
      <c r="E334" s="533" t="s">
        <v>489</v>
      </c>
      <c r="F334" s="534"/>
      <c r="G334" s="170"/>
      <c r="H334" s="294"/>
      <c r="I334" s="294"/>
      <c r="J334" s="171"/>
      <c r="K334" s="171"/>
      <c r="L334" s="171"/>
      <c r="M334" s="171"/>
      <c r="N334" s="171"/>
      <c r="O334" s="171"/>
      <c r="P334" s="171"/>
      <c r="Q334" s="171"/>
      <c r="R334" s="416"/>
      <c r="S334" s="416"/>
      <c r="T334" s="411"/>
      <c r="U334" s="295"/>
      <c r="V334" s="295"/>
    </row>
    <row r="335" spans="1:22" s="4" customFormat="1" ht="47.25" customHeight="1">
      <c r="A335" s="569"/>
      <c r="B335" s="570"/>
      <c r="C335" s="571"/>
      <c r="D335" s="561"/>
      <c r="E335" s="173" t="s">
        <v>16</v>
      </c>
      <c r="F335" s="169" t="s">
        <v>490</v>
      </c>
      <c r="G335" s="160" t="s">
        <v>20</v>
      </c>
      <c r="H335" s="292">
        <v>2.9</v>
      </c>
      <c r="I335" s="200">
        <v>2.9</v>
      </c>
      <c r="J335" s="160"/>
      <c r="K335" s="160"/>
      <c r="L335" s="160"/>
      <c r="M335" s="160"/>
      <c r="N335" s="160"/>
      <c r="O335" s="160"/>
      <c r="P335" s="160"/>
      <c r="Q335" s="160"/>
      <c r="R335" s="417" t="s">
        <v>272</v>
      </c>
      <c r="S335" s="429" t="s">
        <v>491</v>
      </c>
      <c r="T335" s="415" t="s">
        <v>356</v>
      </c>
      <c r="U335" s="296" t="s">
        <v>183</v>
      </c>
      <c r="V335" s="200">
        <v>6</v>
      </c>
    </row>
    <row r="336" spans="1:22" s="4" customFormat="1" ht="15" customHeight="1">
      <c r="A336" s="569"/>
      <c r="B336" s="570"/>
      <c r="C336" s="571"/>
      <c r="D336" s="575" t="s">
        <v>21</v>
      </c>
      <c r="E336" s="575"/>
      <c r="F336" s="575"/>
      <c r="G336" s="575"/>
      <c r="H336" s="293">
        <f>H335</f>
        <v>2.9</v>
      </c>
      <c r="I336" s="293">
        <f t="shared" ref="I336:Q336" si="100">I335</f>
        <v>2.9</v>
      </c>
      <c r="J336" s="293">
        <f t="shared" si="100"/>
        <v>0</v>
      </c>
      <c r="K336" s="293"/>
      <c r="L336" s="293">
        <f t="shared" si="100"/>
        <v>0</v>
      </c>
      <c r="M336" s="293">
        <f t="shared" si="100"/>
        <v>0</v>
      </c>
      <c r="N336" s="293">
        <f t="shared" si="100"/>
        <v>0</v>
      </c>
      <c r="O336" s="293">
        <f t="shared" si="100"/>
        <v>0</v>
      </c>
      <c r="P336" s="293">
        <f t="shared" si="100"/>
        <v>0</v>
      </c>
      <c r="Q336" s="293">
        <f t="shared" si="100"/>
        <v>0</v>
      </c>
      <c r="R336" s="562"/>
      <c r="S336" s="563"/>
      <c r="T336" s="563"/>
      <c r="U336" s="563"/>
      <c r="V336" s="564"/>
    </row>
    <row r="337" spans="1:22" s="4" customFormat="1" ht="15" customHeight="1">
      <c r="A337" s="371"/>
      <c r="B337" s="197"/>
      <c r="C337" s="199"/>
      <c r="D337" s="565" t="s">
        <v>22</v>
      </c>
      <c r="E337" s="565"/>
      <c r="F337" s="565"/>
      <c r="G337" s="565"/>
      <c r="H337" s="297">
        <f t="shared" ref="H337:Q337" si="101">H333+H336</f>
        <v>11.44</v>
      </c>
      <c r="I337" s="297">
        <f t="shared" si="101"/>
        <v>11.44</v>
      </c>
      <c r="J337" s="182">
        <f t="shared" si="101"/>
        <v>0</v>
      </c>
      <c r="K337" s="182"/>
      <c r="L337" s="182">
        <f t="shared" si="101"/>
        <v>0</v>
      </c>
      <c r="M337" s="182">
        <f t="shared" si="101"/>
        <v>0</v>
      </c>
      <c r="N337" s="182">
        <f t="shared" si="101"/>
        <v>0</v>
      </c>
      <c r="O337" s="182">
        <f t="shared" si="101"/>
        <v>0</v>
      </c>
      <c r="P337" s="182">
        <f t="shared" si="101"/>
        <v>0</v>
      </c>
      <c r="Q337" s="182">
        <f t="shared" si="101"/>
        <v>0</v>
      </c>
      <c r="R337" s="516"/>
      <c r="S337" s="517"/>
      <c r="T337" s="517"/>
      <c r="U337" s="517"/>
      <c r="V337" s="518"/>
    </row>
    <row r="338" spans="1:22" s="4" customFormat="1" ht="27.75" customHeight="1">
      <c r="A338" s="569" t="s">
        <v>204</v>
      </c>
      <c r="B338" s="570" t="s">
        <v>173</v>
      </c>
      <c r="C338" s="571" t="s">
        <v>173</v>
      </c>
      <c r="D338" s="531" t="s">
        <v>186</v>
      </c>
      <c r="E338" s="533" t="s">
        <v>492</v>
      </c>
      <c r="F338" s="534"/>
      <c r="G338" s="170"/>
      <c r="H338" s="294"/>
      <c r="I338" s="294"/>
      <c r="J338" s="171"/>
      <c r="K338" s="171"/>
      <c r="L338" s="171"/>
      <c r="M338" s="171"/>
      <c r="N338" s="171"/>
      <c r="O338" s="171"/>
      <c r="P338" s="171"/>
      <c r="Q338" s="171"/>
      <c r="R338" s="416"/>
      <c r="S338" s="416"/>
      <c r="T338" s="411"/>
      <c r="U338" s="295"/>
      <c r="V338" s="295"/>
    </row>
    <row r="339" spans="1:22" s="4" customFormat="1" ht="49.5" customHeight="1">
      <c r="A339" s="569"/>
      <c r="B339" s="570"/>
      <c r="C339" s="571"/>
      <c r="D339" s="561"/>
      <c r="E339" s="172" t="s">
        <v>16</v>
      </c>
      <c r="F339" s="169" t="s">
        <v>493</v>
      </c>
      <c r="G339" s="160" t="s">
        <v>20</v>
      </c>
      <c r="H339" s="292">
        <v>5.79</v>
      </c>
      <c r="I339" s="200">
        <v>5.79</v>
      </c>
      <c r="J339" s="160"/>
      <c r="K339" s="160"/>
      <c r="L339" s="160"/>
      <c r="M339" s="160"/>
      <c r="N339" s="160"/>
      <c r="O339" s="160"/>
      <c r="P339" s="160"/>
      <c r="Q339" s="160"/>
      <c r="R339" s="417" t="s">
        <v>272</v>
      </c>
      <c r="S339" s="429" t="s">
        <v>487</v>
      </c>
      <c r="T339" s="415" t="s">
        <v>494</v>
      </c>
      <c r="U339" s="200" t="s">
        <v>183</v>
      </c>
      <c r="V339" s="200">
        <v>20</v>
      </c>
    </row>
    <row r="340" spans="1:22" s="4" customFormat="1" ht="15" customHeight="1">
      <c r="A340" s="569"/>
      <c r="B340" s="570"/>
      <c r="C340" s="571"/>
      <c r="D340" s="535" t="s">
        <v>21</v>
      </c>
      <c r="E340" s="536"/>
      <c r="F340" s="536"/>
      <c r="G340" s="537"/>
      <c r="H340" s="298">
        <f>H339</f>
        <v>5.79</v>
      </c>
      <c r="I340" s="298">
        <f t="shared" ref="I340:Q341" si="102">I339</f>
        <v>5.79</v>
      </c>
      <c r="J340" s="298">
        <f t="shared" si="102"/>
        <v>0</v>
      </c>
      <c r="K340" s="298"/>
      <c r="L340" s="298">
        <f t="shared" si="102"/>
        <v>0</v>
      </c>
      <c r="M340" s="298">
        <f t="shared" si="102"/>
        <v>0</v>
      </c>
      <c r="N340" s="298">
        <f t="shared" si="102"/>
        <v>0</v>
      </c>
      <c r="O340" s="298">
        <f t="shared" si="102"/>
        <v>0</v>
      </c>
      <c r="P340" s="298">
        <f t="shared" si="102"/>
        <v>0</v>
      </c>
      <c r="Q340" s="298">
        <f t="shared" si="102"/>
        <v>0</v>
      </c>
      <c r="R340" s="539"/>
      <c r="S340" s="539"/>
      <c r="T340" s="539"/>
      <c r="U340" s="539"/>
      <c r="V340" s="540"/>
    </row>
    <row r="341" spans="1:22" s="4" customFormat="1" ht="15" customHeight="1">
      <c r="A341" s="371" t="s">
        <v>204</v>
      </c>
      <c r="B341" s="197" t="s">
        <v>173</v>
      </c>
      <c r="C341" s="199" t="s">
        <v>173</v>
      </c>
      <c r="D341" s="565" t="s">
        <v>22</v>
      </c>
      <c r="E341" s="565"/>
      <c r="F341" s="565"/>
      <c r="G341" s="565"/>
      <c r="H341" s="297">
        <f>H340</f>
        <v>5.79</v>
      </c>
      <c r="I341" s="297">
        <f t="shared" si="102"/>
        <v>5.79</v>
      </c>
      <c r="J341" s="182">
        <f t="shared" si="102"/>
        <v>0</v>
      </c>
      <c r="K341" s="182"/>
      <c r="L341" s="182">
        <f t="shared" si="102"/>
        <v>0</v>
      </c>
      <c r="M341" s="182">
        <f t="shared" si="102"/>
        <v>0</v>
      </c>
      <c r="N341" s="182">
        <f t="shared" si="102"/>
        <v>0</v>
      </c>
      <c r="O341" s="182">
        <f t="shared" si="102"/>
        <v>0</v>
      </c>
      <c r="P341" s="182">
        <f t="shared" si="102"/>
        <v>0</v>
      </c>
      <c r="Q341" s="182">
        <f t="shared" si="102"/>
        <v>0</v>
      </c>
      <c r="R341" s="516"/>
      <c r="S341" s="517"/>
      <c r="T341" s="517"/>
      <c r="U341" s="517"/>
      <c r="V341" s="518"/>
    </row>
    <row r="342" spans="1:22" s="72" customFormat="1" ht="15" customHeight="1">
      <c r="A342" s="371" t="s">
        <v>204</v>
      </c>
      <c r="B342" s="197" t="s">
        <v>173</v>
      </c>
      <c r="C342" s="541" t="s">
        <v>24</v>
      </c>
      <c r="D342" s="542"/>
      <c r="E342" s="542"/>
      <c r="F342" s="542"/>
      <c r="G342" s="542"/>
      <c r="H342" s="183">
        <f t="shared" ref="H342:Q342" si="103">H337+H341</f>
        <v>17.23</v>
      </c>
      <c r="I342" s="183">
        <f t="shared" si="103"/>
        <v>17.23</v>
      </c>
      <c r="J342" s="183">
        <f t="shared" si="103"/>
        <v>0</v>
      </c>
      <c r="K342" s="183"/>
      <c r="L342" s="183">
        <f t="shared" si="103"/>
        <v>0</v>
      </c>
      <c r="M342" s="183">
        <f t="shared" si="103"/>
        <v>0</v>
      </c>
      <c r="N342" s="183">
        <f t="shared" si="103"/>
        <v>0</v>
      </c>
      <c r="O342" s="183">
        <f t="shared" si="103"/>
        <v>0</v>
      </c>
      <c r="P342" s="183">
        <f t="shared" si="103"/>
        <v>0</v>
      </c>
      <c r="Q342" s="183">
        <f t="shared" si="103"/>
        <v>0</v>
      </c>
      <c r="R342" s="421"/>
      <c r="S342" s="544"/>
      <c r="T342" s="544"/>
      <c r="U342" s="544"/>
      <c r="V342" s="545"/>
    </row>
    <row r="343" spans="1:22" s="72" customFormat="1" ht="15" customHeight="1">
      <c r="A343" s="371" t="s">
        <v>204</v>
      </c>
      <c r="B343" s="566" t="s">
        <v>1122</v>
      </c>
      <c r="C343" s="566"/>
      <c r="D343" s="566"/>
      <c r="E343" s="566"/>
      <c r="F343" s="566"/>
      <c r="G343" s="566"/>
      <c r="H343" s="299">
        <f>H342</f>
        <v>17.23</v>
      </c>
      <c r="I343" s="299">
        <f t="shared" ref="I343:Q343" si="104">I342</f>
        <v>17.23</v>
      </c>
      <c r="J343" s="184">
        <f t="shared" si="104"/>
        <v>0</v>
      </c>
      <c r="K343" s="184"/>
      <c r="L343" s="184">
        <f t="shared" si="104"/>
        <v>0</v>
      </c>
      <c r="M343" s="184">
        <f t="shared" si="104"/>
        <v>0</v>
      </c>
      <c r="N343" s="184">
        <f t="shared" si="104"/>
        <v>0</v>
      </c>
      <c r="O343" s="184">
        <f t="shared" si="104"/>
        <v>0</v>
      </c>
      <c r="P343" s="184">
        <f t="shared" si="104"/>
        <v>0</v>
      </c>
      <c r="Q343" s="184">
        <f t="shared" si="104"/>
        <v>0</v>
      </c>
      <c r="R343" s="549"/>
      <c r="S343" s="550"/>
      <c r="T343" s="550"/>
      <c r="U343" s="550"/>
      <c r="V343" s="551"/>
    </row>
    <row r="344" spans="1:22" ht="18" customHeight="1">
      <c r="A344" s="773" t="s">
        <v>1094</v>
      </c>
      <c r="B344" s="773"/>
      <c r="C344" s="773"/>
      <c r="D344" s="773"/>
      <c r="E344" s="773"/>
      <c r="F344" s="773"/>
      <c r="G344" s="773"/>
      <c r="H344" s="773"/>
      <c r="I344" s="773"/>
      <c r="J344" s="773"/>
      <c r="K344" s="773"/>
      <c r="L344" s="773"/>
      <c r="M344" s="773"/>
      <c r="N344" s="773"/>
      <c r="O344" s="773"/>
      <c r="P344" s="773"/>
      <c r="Q344" s="773"/>
      <c r="R344" s="773"/>
      <c r="S344" s="773"/>
      <c r="T344" s="773"/>
      <c r="U344" s="773"/>
      <c r="V344" s="774"/>
    </row>
    <row r="345" spans="1:22" s="4" customFormat="1" ht="15" customHeight="1">
      <c r="A345" s="371" t="s">
        <v>226</v>
      </c>
      <c r="B345" s="567" t="s">
        <v>1093</v>
      </c>
      <c r="C345" s="568"/>
      <c r="D345" s="568"/>
      <c r="E345" s="568"/>
      <c r="F345" s="568"/>
      <c r="G345" s="568"/>
      <c r="H345" s="568"/>
      <c r="I345" s="568"/>
      <c r="J345" s="568"/>
      <c r="K345" s="568"/>
      <c r="L345" s="568"/>
      <c r="M345" s="568"/>
      <c r="N345" s="568"/>
      <c r="O345" s="568"/>
      <c r="P345" s="568"/>
      <c r="Q345" s="568"/>
      <c r="R345" s="568"/>
      <c r="S345" s="568"/>
      <c r="T345" s="568"/>
      <c r="U345" s="568"/>
      <c r="V345" s="568"/>
    </row>
    <row r="346" spans="1:22" s="4" customFormat="1" ht="15" customHeight="1">
      <c r="A346" s="470" t="s">
        <v>226</v>
      </c>
      <c r="B346" s="158" t="s">
        <v>173</v>
      </c>
      <c r="C346" s="577" t="s">
        <v>1123</v>
      </c>
      <c r="D346" s="577"/>
      <c r="E346" s="577"/>
      <c r="F346" s="577"/>
      <c r="G346" s="577"/>
      <c r="H346" s="577"/>
      <c r="I346" s="577"/>
      <c r="J346" s="577"/>
      <c r="K346" s="577"/>
      <c r="L346" s="577"/>
      <c r="M346" s="577"/>
      <c r="N346" s="577"/>
      <c r="O346" s="577"/>
      <c r="P346" s="577"/>
      <c r="Q346" s="577"/>
      <c r="R346" s="577"/>
      <c r="S346" s="577"/>
      <c r="T346" s="577"/>
      <c r="U346" s="577"/>
      <c r="V346" s="577"/>
    </row>
    <row r="347" spans="1:22" s="4" customFormat="1" ht="15" customHeight="1">
      <c r="A347" s="470" t="s">
        <v>226</v>
      </c>
      <c r="B347" s="197" t="s">
        <v>173</v>
      </c>
      <c r="C347" s="199" t="s">
        <v>173</v>
      </c>
      <c r="D347" s="578" t="s">
        <v>1124</v>
      </c>
      <c r="E347" s="578"/>
      <c r="F347" s="578"/>
      <c r="G347" s="578"/>
      <c r="H347" s="578"/>
      <c r="I347" s="578"/>
      <c r="J347" s="578"/>
      <c r="K347" s="578"/>
      <c r="L347" s="578"/>
      <c r="M347" s="578"/>
      <c r="N347" s="578"/>
      <c r="O347" s="578"/>
      <c r="P347" s="578"/>
      <c r="Q347" s="578"/>
      <c r="R347" s="578"/>
      <c r="S347" s="578"/>
      <c r="T347" s="578"/>
      <c r="U347" s="578"/>
      <c r="V347" s="578"/>
    </row>
    <row r="348" spans="1:22" s="72" customFormat="1" ht="25.5" customHeight="1">
      <c r="A348" s="522" t="s">
        <v>226</v>
      </c>
      <c r="B348" s="570" t="s">
        <v>173</v>
      </c>
      <c r="C348" s="571" t="s">
        <v>173</v>
      </c>
      <c r="D348" s="725" t="s">
        <v>173</v>
      </c>
      <c r="E348" s="723" t="s">
        <v>498</v>
      </c>
      <c r="F348" s="724"/>
      <c r="G348" s="300"/>
      <c r="H348" s="301"/>
      <c r="I348" s="301"/>
      <c r="J348" s="301"/>
      <c r="K348" s="301"/>
      <c r="L348" s="301"/>
      <c r="M348" s="301"/>
      <c r="N348" s="301"/>
      <c r="O348" s="301"/>
      <c r="P348" s="301"/>
      <c r="Q348" s="301"/>
      <c r="R348" s="430"/>
      <c r="S348" s="430"/>
      <c r="T348" s="431"/>
      <c r="U348" s="302"/>
      <c r="V348" s="303"/>
    </row>
    <row r="349" spans="1:22" s="72" customFormat="1" ht="15" customHeight="1">
      <c r="A349" s="523"/>
      <c r="B349" s="570"/>
      <c r="C349" s="571"/>
      <c r="D349" s="726"/>
      <c r="E349" s="304" t="s">
        <v>16</v>
      </c>
      <c r="F349" s="305" t="s">
        <v>499</v>
      </c>
      <c r="G349" s="306" t="s">
        <v>161</v>
      </c>
      <c r="H349" s="307">
        <f>I349+J349+L349+M349+N349+O349+P349+Q349</f>
        <v>1.6</v>
      </c>
      <c r="I349" s="308"/>
      <c r="J349" s="308"/>
      <c r="K349" s="308"/>
      <c r="L349" s="308"/>
      <c r="M349" s="308"/>
      <c r="N349" s="308"/>
      <c r="O349" s="308"/>
      <c r="P349" s="308"/>
      <c r="Q349" s="308">
        <v>1.6</v>
      </c>
      <c r="R349" s="432" t="s">
        <v>180</v>
      </c>
      <c r="S349" s="433" t="s">
        <v>500</v>
      </c>
      <c r="T349" s="434" t="s">
        <v>501</v>
      </c>
      <c r="U349" s="309" t="s">
        <v>407</v>
      </c>
      <c r="V349" s="310">
        <v>5</v>
      </c>
    </row>
    <row r="350" spans="1:22" s="72" customFormat="1" ht="15" customHeight="1">
      <c r="A350" s="523"/>
      <c r="B350" s="570"/>
      <c r="C350" s="571"/>
      <c r="D350" s="726"/>
      <c r="E350" s="304" t="s">
        <v>17</v>
      </c>
      <c r="F350" s="305" t="s">
        <v>502</v>
      </c>
      <c r="G350" s="306" t="s">
        <v>161</v>
      </c>
      <c r="H350" s="307">
        <f>I350+J350+L350+M350+N350+O350+P350+Q350</f>
        <v>0.4</v>
      </c>
      <c r="I350" s="308"/>
      <c r="J350" s="308"/>
      <c r="K350" s="308"/>
      <c r="L350" s="308"/>
      <c r="M350" s="308"/>
      <c r="N350" s="308"/>
      <c r="O350" s="308"/>
      <c r="P350" s="308"/>
      <c r="Q350" s="308">
        <v>0.4</v>
      </c>
      <c r="R350" s="432" t="s">
        <v>180</v>
      </c>
      <c r="S350" s="433" t="s">
        <v>500</v>
      </c>
      <c r="T350" s="434" t="s">
        <v>503</v>
      </c>
      <c r="U350" s="309" t="s">
        <v>407</v>
      </c>
      <c r="V350" s="310">
        <v>65</v>
      </c>
    </row>
    <row r="351" spans="1:22" s="4" customFormat="1" ht="15" customHeight="1">
      <c r="A351" s="524"/>
      <c r="B351" s="570"/>
      <c r="C351" s="571"/>
      <c r="D351" s="727" t="s">
        <v>21</v>
      </c>
      <c r="E351" s="727"/>
      <c r="F351" s="727"/>
      <c r="G351" s="727"/>
      <c r="H351" s="311">
        <f>H349+H350</f>
        <v>2</v>
      </c>
      <c r="I351" s="311">
        <f t="shared" ref="I351:Q351" si="105">I349+I350</f>
        <v>0</v>
      </c>
      <c r="J351" s="311">
        <f t="shared" si="105"/>
        <v>0</v>
      </c>
      <c r="K351" s="311"/>
      <c r="L351" s="311">
        <f t="shared" si="105"/>
        <v>0</v>
      </c>
      <c r="M351" s="311">
        <f t="shared" si="105"/>
        <v>0</v>
      </c>
      <c r="N351" s="311">
        <f t="shared" si="105"/>
        <v>0</v>
      </c>
      <c r="O351" s="311">
        <f t="shared" si="105"/>
        <v>0</v>
      </c>
      <c r="P351" s="311">
        <f t="shared" si="105"/>
        <v>0</v>
      </c>
      <c r="Q351" s="311">
        <f t="shared" si="105"/>
        <v>2</v>
      </c>
      <c r="R351" s="713"/>
      <c r="S351" s="714"/>
      <c r="T351" s="714"/>
      <c r="U351" s="714"/>
      <c r="V351" s="715"/>
    </row>
    <row r="352" spans="1:22" s="4" customFormat="1" ht="88.5" customHeight="1">
      <c r="A352" s="522" t="s">
        <v>226</v>
      </c>
      <c r="B352" s="570" t="s">
        <v>173</v>
      </c>
      <c r="C352" s="571" t="s">
        <v>173</v>
      </c>
      <c r="D352" s="725" t="s">
        <v>186</v>
      </c>
      <c r="E352" s="723" t="s">
        <v>504</v>
      </c>
      <c r="F352" s="724"/>
      <c r="G352" s="300"/>
      <c r="H352" s="301"/>
      <c r="I352" s="301"/>
      <c r="J352" s="301"/>
      <c r="K352" s="301"/>
      <c r="L352" s="301"/>
      <c r="M352" s="301"/>
      <c r="N352" s="301"/>
      <c r="O352" s="301"/>
      <c r="P352" s="301"/>
      <c r="Q352" s="301"/>
      <c r="R352" s="435"/>
      <c r="S352" s="435"/>
      <c r="T352" s="436"/>
      <c r="U352" s="314"/>
      <c r="V352" s="315"/>
    </row>
    <row r="353" spans="1:22" s="4" customFormat="1" ht="24.75" customHeight="1">
      <c r="A353" s="523"/>
      <c r="B353" s="570"/>
      <c r="C353" s="571"/>
      <c r="D353" s="726"/>
      <c r="E353" s="304" t="s">
        <v>16</v>
      </c>
      <c r="F353" s="313" t="s">
        <v>505</v>
      </c>
      <c r="G353" s="306" t="s">
        <v>20</v>
      </c>
      <c r="H353" s="307">
        <f>I353+J353+L353+M353+N353+O353+P353+Q353</f>
        <v>10.199999999999999</v>
      </c>
      <c r="I353" s="308">
        <v>4.2</v>
      </c>
      <c r="J353" s="308"/>
      <c r="K353" s="308"/>
      <c r="L353" s="308"/>
      <c r="M353" s="308"/>
      <c r="N353" s="308"/>
      <c r="O353" s="308"/>
      <c r="P353" s="308"/>
      <c r="Q353" s="308">
        <v>6</v>
      </c>
      <c r="R353" s="432" t="s">
        <v>180</v>
      </c>
      <c r="S353" s="437" t="s">
        <v>506</v>
      </c>
      <c r="T353" s="437" t="s">
        <v>507</v>
      </c>
      <c r="U353" s="309" t="s">
        <v>407</v>
      </c>
      <c r="V353" s="310">
        <v>10</v>
      </c>
    </row>
    <row r="354" spans="1:22" s="4" customFormat="1" ht="15" customHeight="1">
      <c r="A354" s="524"/>
      <c r="B354" s="570"/>
      <c r="C354" s="571"/>
      <c r="D354" s="704" t="s">
        <v>21</v>
      </c>
      <c r="E354" s="705"/>
      <c r="F354" s="705"/>
      <c r="G354" s="706"/>
      <c r="H354" s="311">
        <f>H353</f>
        <v>10.199999999999999</v>
      </c>
      <c r="I354" s="311">
        <f t="shared" ref="I354:Q354" si="106">I353</f>
        <v>4.2</v>
      </c>
      <c r="J354" s="311">
        <f t="shared" si="106"/>
        <v>0</v>
      </c>
      <c r="K354" s="311"/>
      <c r="L354" s="311">
        <f t="shared" si="106"/>
        <v>0</v>
      </c>
      <c r="M354" s="311">
        <f t="shared" si="106"/>
        <v>0</v>
      </c>
      <c r="N354" s="311">
        <f t="shared" si="106"/>
        <v>0</v>
      </c>
      <c r="O354" s="311">
        <f t="shared" si="106"/>
        <v>0</v>
      </c>
      <c r="P354" s="311">
        <f t="shared" si="106"/>
        <v>0</v>
      </c>
      <c r="Q354" s="311">
        <f t="shared" si="106"/>
        <v>6</v>
      </c>
      <c r="R354" s="713"/>
      <c r="S354" s="714"/>
      <c r="T354" s="714"/>
      <c r="U354" s="714"/>
      <c r="V354" s="715"/>
    </row>
    <row r="355" spans="1:22" s="4" customFormat="1" ht="24" customHeight="1">
      <c r="A355" s="522" t="s">
        <v>226</v>
      </c>
      <c r="B355" s="570" t="s">
        <v>173</v>
      </c>
      <c r="C355" s="571" t="s">
        <v>173</v>
      </c>
      <c r="D355" s="721" t="s">
        <v>195</v>
      </c>
      <c r="E355" s="723" t="s">
        <v>508</v>
      </c>
      <c r="F355" s="724"/>
      <c r="G355" s="300"/>
      <c r="H355" s="301"/>
      <c r="I355" s="301"/>
      <c r="J355" s="301"/>
      <c r="K355" s="301"/>
      <c r="L355" s="301"/>
      <c r="M355" s="301"/>
      <c r="N355" s="301"/>
      <c r="O355" s="301"/>
      <c r="P355" s="301"/>
      <c r="Q355" s="301"/>
      <c r="R355" s="435"/>
      <c r="S355" s="435"/>
      <c r="T355" s="436"/>
      <c r="U355" s="314"/>
      <c r="V355" s="315"/>
    </row>
    <row r="356" spans="1:22" s="4" customFormat="1" ht="17.25" customHeight="1">
      <c r="A356" s="523"/>
      <c r="B356" s="570"/>
      <c r="C356" s="571"/>
      <c r="D356" s="722"/>
      <c r="E356" s="304" t="s">
        <v>16</v>
      </c>
      <c r="F356" s="316" t="s">
        <v>509</v>
      </c>
      <c r="G356" s="306" t="s">
        <v>524</v>
      </c>
      <c r="H356" s="307">
        <f>I356+J356+L356+M356+N356+O356+P356+Q356</f>
        <v>8.1999999999999993</v>
      </c>
      <c r="I356" s="308">
        <v>4.0999999999999996</v>
      </c>
      <c r="J356" s="308"/>
      <c r="K356" s="308"/>
      <c r="L356" s="308"/>
      <c r="M356" s="308"/>
      <c r="N356" s="308"/>
      <c r="O356" s="308"/>
      <c r="P356" s="308"/>
      <c r="Q356" s="308">
        <v>4.0999999999999996</v>
      </c>
      <c r="R356" s="432" t="s">
        <v>180</v>
      </c>
      <c r="S356" s="437" t="s">
        <v>506</v>
      </c>
      <c r="T356" s="434" t="s">
        <v>510</v>
      </c>
      <c r="U356" s="309" t="s">
        <v>183</v>
      </c>
      <c r="V356" s="310">
        <v>4</v>
      </c>
    </row>
    <row r="357" spans="1:22" s="4" customFormat="1" ht="15" customHeight="1">
      <c r="A357" s="524"/>
      <c r="B357" s="570"/>
      <c r="C357" s="571"/>
      <c r="D357" s="704" t="s">
        <v>21</v>
      </c>
      <c r="E357" s="705"/>
      <c r="F357" s="705"/>
      <c r="G357" s="706"/>
      <c r="H357" s="311">
        <f>H356</f>
        <v>8.1999999999999993</v>
      </c>
      <c r="I357" s="311">
        <f t="shared" ref="I357:Q357" si="107">I356</f>
        <v>4.0999999999999996</v>
      </c>
      <c r="J357" s="311">
        <f t="shared" si="107"/>
        <v>0</v>
      </c>
      <c r="K357" s="311"/>
      <c r="L357" s="311">
        <f t="shared" si="107"/>
        <v>0</v>
      </c>
      <c r="M357" s="311">
        <f t="shared" si="107"/>
        <v>0</v>
      </c>
      <c r="N357" s="311">
        <f t="shared" si="107"/>
        <v>0</v>
      </c>
      <c r="O357" s="311">
        <f t="shared" si="107"/>
        <v>0</v>
      </c>
      <c r="P357" s="311">
        <f t="shared" si="107"/>
        <v>0</v>
      </c>
      <c r="Q357" s="311">
        <f t="shared" si="107"/>
        <v>4.0999999999999996</v>
      </c>
      <c r="R357" s="713"/>
      <c r="S357" s="714"/>
      <c r="T357" s="714"/>
      <c r="U357" s="714"/>
      <c r="V357" s="715"/>
    </row>
    <row r="358" spans="1:22" s="4" customFormat="1" ht="26.25" customHeight="1">
      <c r="A358" s="522" t="s">
        <v>226</v>
      </c>
      <c r="B358" s="570" t="s">
        <v>173</v>
      </c>
      <c r="C358" s="571" t="s">
        <v>173</v>
      </c>
      <c r="D358" s="702" t="s">
        <v>204</v>
      </c>
      <c r="E358" s="694" t="s">
        <v>511</v>
      </c>
      <c r="F358" s="695"/>
      <c r="G358" s="317"/>
      <c r="H358" s="312"/>
      <c r="I358" s="312"/>
      <c r="J358" s="312"/>
      <c r="K358" s="312"/>
      <c r="L358" s="312"/>
      <c r="M358" s="312"/>
      <c r="N358" s="312"/>
      <c r="O358" s="312"/>
      <c r="P358" s="312"/>
      <c r="Q358" s="312"/>
      <c r="R358" s="435"/>
      <c r="S358" s="435"/>
      <c r="T358" s="436"/>
      <c r="U358" s="314"/>
      <c r="V358" s="315"/>
    </row>
    <row r="359" spans="1:22" s="4" customFormat="1" ht="28.5" customHeight="1">
      <c r="A359" s="523"/>
      <c r="B359" s="570"/>
      <c r="C359" s="571"/>
      <c r="D359" s="703"/>
      <c r="E359" s="318" t="s">
        <v>16</v>
      </c>
      <c r="F359" s="305" t="s">
        <v>512</v>
      </c>
      <c r="G359" s="306" t="s">
        <v>20</v>
      </c>
      <c r="H359" s="319">
        <f>I359+J359+L359+M359+N359+O359+P359+Q359</f>
        <v>0.5</v>
      </c>
      <c r="I359" s="306">
        <v>0.5</v>
      </c>
      <c r="J359" s="306"/>
      <c r="K359" s="306"/>
      <c r="L359" s="306"/>
      <c r="M359" s="306"/>
      <c r="N359" s="306"/>
      <c r="O359" s="306"/>
      <c r="P359" s="306"/>
      <c r="Q359" s="306"/>
      <c r="R359" s="432" t="s">
        <v>180</v>
      </c>
      <c r="S359" s="437" t="s">
        <v>506</v>
      </c>
      <c r="T359" s="434" t="s">
        <v>513</v>
      </c>
      <c r="U359" s="309" t="s">
        <v>183</v>
      </c>
      <c r="V359" s="310">
        <v>4</v>
      </c>
    </row>
    <row r="360" spans="1:22" s="4" customFormat="1" ht="15" customHeight="1">
      <c r="A360" s="524"/>
      <c r="B360" s="570"/>
      <c r="C360" s="571"/>
      <c r="D360" s="710" t="s">
        <v>21</v>
      </c>
      <c r="E360" s="711"/>
      <c r="F360" s="711"/>
      <c r="G360" s="712"/>
      <c r="H360" s="320">
        <f>H359</f>
        <v>0.5</v>
      </c>
      <c r="I360" s="320">
        <f t="shared" ref="I360:Q360" si="108">I359</f>
        <v>0.5</v>
      </c>
      <c r="J360" s="320">
        <f t="shared" si="108"/>
        <v>0</v>
      </c>
      <c r="K360" s="320"/>
      <c r="L360" s="320">
        <f t="shared" si="108"/>
        <v>0</v>
      </c>
      <c r="M360" s="320">
        <f t="shared" si="108"/>
        <v>0</v>
      </c>
      <c r="N360" s="320">
        <f t="shared" si="108"/>
        <v>0</v>
      </c>
      <c r="O360" s="320">
        <f t="shared" si="108"/>
        <v>0</v>
      </c>
      <c r="P360" s="320">
        <f t="shared" si="108"/>
        <v>0</v>
      </c>
      <c r="Q360" s="320">
        <f t="shared" si="108"/>
        <v>0</v>
      </c>
      <c r="R360" s="713"/>
      <c r="S360" s="714"/>
      <c r="T360" s="714"/>
      <c r="U360" s="714"/>
      <c r="V360" s="715"/>
    </row>
    <row r="361" spans="1:22" s="4" customFormat="1" ht="29.25" customHeight="1">
      <c r="A361" s="522" t="s">
        <v>226</v>
      </c>
      <c r="B361" s="570" t="s">
        <v>173</v>
      </c>
      <c r="C361" s="571" t="s">
        <v>173</v>
      </c>
      <c r="D361" s="702" t="s">
        <v>226</v>
      </c>
      <c r="E361" s="694" t="s">
        <v>514</v>
      </c>
      <c r="F361" s="695"/>
      <c r="G361" s="317"/>
      <c r="H361" s="312"/>
      <c r="I361" s="312"/>
      <c r="J361" s="312"/>
      <c r="K361" s="312"/>
      <c r="L361" s="312"/>
      <c r="M361" s="312"/>
      <c r="N361" s="312"/>
      <c r="O361" s="312"/>
      <c r="P361" s="312"/>
      <c r="Q361" s="312"/>
      <c r="R361" s="435"/>
      <c r="S361" s="435"/>
      <c r="T361" s="436"/>
      <c r="U361" s="314"/>
      <c r="V361" s="315"/>
    </row>
    <row r="362" spans="1:22" s="4" customFormat="1" ht="29.25" customHeight="1">
      <c r="A362" s="523"/>
      <c r="B362" s="570"/>
      <c r="C362" s="571"/>
      <c r="D362" s="703"/>
      <c r="E362" s="318" t="s">
        <v>16</v>
      </c>
      <c r="F362" s="305" t="s">
        <v>515</v>
      </c>
      <c r="G362" s="306" t="s">
        <v>20</v>
      </c>
      <c r="H362" s="319">
        <f>I362+J362+L362+M362+N362+O362+P362+Q362</f>
        <v>3.5219999999999998</v>
      </c>
      <c r="I362" s="306">
        <v>3.5219999999999998</v>
      </c>
      <c r="J362" s="306"/>
      <c r="K362" s="306"/>
      <c r="L362" s="306"/>
      <c r="M362" s="306"/>
      <c r="N362" s="306"/>
      <c r="O362" s="306"/>
      <c r="P362" s="306"/>
      <c r="Q362" s="306"/>
      <c r="R362" s="432" t="s">
        <v>180</v>
      </c>
      <c r="S362" s="437" t="s">
        <v>506</v>
      </c>
      <c r="T362" s="437" t="s">
        <v>516</v>
      </c>
      <c r="U362" s="309" t="s">
        <v>183</v>
      </c>
      <c r="V362" s="310">
        <v>60</v>
      </c>
    </row>
    <row r="363" spans="1:22" s="72" customFormat="1" ht="15" customHeight="1">
      <c r="A363" s="524"/>
      <c r="B363" s="570"/>
      <c r="C363" s="571"/>
      <c r="D363" s="716" t="s">
        <v>21</v>
      </c>
      <c r="E363" s="716"/>
      <c r="F363" s="716"/>
      <c r="G363" s="716"/>
      <c r="H363" s="320">
        <f>H362</f>
        <v>3.5219999999999998</v>
      </c>
      <c r="I363" s="320">
        <f t="shared" ref="I363:Q363" si="109">I362</f>
        <v>3.5219999999999998</v>
      </c>
      <c r="J363" s="320">
        <f t="shared" si="109"/>
        <v>0</v>
      </c>
      <c r="K363" s="320"/>
      <c r="L363" s="320">
        <f t="shared" si="109"/>
        <v>0</v>
      </c>
      <c r="M363" s="320">
        <f t="shared" si="109"/>
        <v>0</v>
      </c>
      <c r="N363" s="320">
        <f t="shared" si="109"/>
        <v>0</v>
      </c>
      <c r="O363" s="320">
        <f t="shared" si="109"/>
        <v>0</v>
      </c>
      <c r="P363" s="320">
        <f t="shared" si="109"/>
        <v>0</v>
      </c>
      <c r="Q363" s="320">
        <f t="shared" si="109"/>
        <v>0</v>
      </c>
      <c r="R363" s="713"/>
      <c r="S363" s="714"/>
      <c r="T363" s="714"/>
      <c r="U363" s="714"/>
      <c r="V363" s="715"/>
    </row>
    <row r="364" spans="1:22" s="72" customFormat="1" ht="18" customHeight="1">
      <c r="A364" s="522" t="s">
        <v>226</v>
      </c>
      <c r="B364" s="570" t="s">
        <v>173</v>
      </c>
      <c r="C364" s="571" t="s">
        <v>173</v>
      </c>
      <c r="D364" s="702" t="s">
        <v>231</v>
      </c>
      <c r="E364" s="694" t="s">
        <v>517</v>
      </c>
      <c r="F364" s="695"/>
      <c r="G364" s="317"/>
      <c r="H364" s="312"/>
      <c r="I364" s="312"/>
      <c r="J364" s="312"/>
      <c r="K364" s="312"/>
      <c r="L364" s="312"/>
      <c r="M364" s="312"/>
      <c r="N364" s="312"/>
      <c r="O364" s="312"/>
      <c r="P364" s="312"/>
      <c r="Q364" s="312"/>
      <c r="R364" s="435"/>
      <c r="S364" s="437"/>
      <c r="T364" s="438"/>
      <c r="U364" s="321"/>
      <c r="V364" s="321"/>
    </row>
    <row r="365" spans="1:22" s="72" customFormat="1" ht="21" customHeight="1">
      <c r="A365" s="523"/>
      <c r="B365" s="570"/>
      <c r="C365" s="571"/>
      <c r="D365" s="703"/>
      <c r="E365" s="318" t="s">
        <v>16</v>
      </c>
      <c r="F365" s="305" t="s">
        <v>518</v>
      </c>
      <c r="G365" s="306" t="s">
        <v>20</v>
      </c>
      <c r="H365" s="319">
        <f>I365+J365+L365+M365+N365+O365+P365+Q365</f>
        <v>1</v>
      </c>
      <c r="I365" s="306">
        <v>1</v>
      </c>
      <c r="J365" s="306"/>
      <c r="K365" s="306"/>
      <c r="L365" s="306"/>
      <c r="M365" s="306"/>
      <c r="N365" s="306"/>
      <c r="O365" s="306"/>
      <c r="P365" s="306"/>
      <c r="Q365" s="306"/>
      <c r="R365" s="432" t="s">
        <v>180</v>
      </c>
      <c r="S365" s="437" t="s">
        <v>506</v>
      </c>
      <c r="T365" s="434" t="s">
        <v>519</v>
      </c>
      <c r="U365" s="322" t="s">
        <v>183</v>
      </c>
      <c r="V365" s="323">
        <v>1</v>
      </c>
    </row>
    <row r="366" spans="1:22" ht="17.25" customHeight="1">
      <c r="A366" s="524"/>
      <c r="B366" s="570"/>
      <c r="C366" s="571"/>
      <c r="D366" s="716" t="s">
        <v>21</v>
      </c>
      <c r="E366" s="716"/>
      <c r="F366" s="716"/>
      <c r="G366" s="716"/>
      <c r="H366" s="320">
        <f>H365</f>
        <v>1</v>
      </c>
      <c r="I366" s="320">
        <f t="shared" ref="I366:Q366" si="110">I365</f>
        <v>1</v>
      </c>
      <c r="J366" s="320">
        <f t="shared" si="110"/>
        <v>0</v>
      </c>
      <c r="K366" s="320"/>
      <c r="L366" s="320">
        <f t="shared" si="110"/>
        <v>0</v>
      </c>
      <c r="M366" s="320">
        <f t="shared" si="110"/>
        <v>0</v>
      </c>
      <c r="N366" s="320">
        <f t="shared" si="110"/>
        <v>0</v>
      </c>
      <c r="O366" s="320">
        <f t="shared" si="110"/>
        <v>0</v>
      </c>
      <c r="P366" s="320">
        <f t="shared" si="110"/>
        <v>0</v>
      </c>
      <c r="Q366" s="320">
        <f t="shared" si="110"/>
        <v>0</v>
      </c>
      <c r="R366" s="713"/>
      <c r="S366" s="714"/>
      <c r="T366" s="714"/>
      <c r="U366" s="714"/>
      <c r="V366" s="715"/>
    </row>
    <row r="367" spans="1:22">
      <c r="A367" s="522" t="s">
        <v>226</v>
      </c>
      <c r="B367" s="570" t="s">
        <v>173</v>
      </c>
      <c r="C367" s="571" t="s">
        <v>173</v>
      </c>
      <c r="D367" s="702" t="s">
        <v>308</v>
      </c>
      <c r="E367" s="694" t="s">
        <v>1126</v>
      </c>
      <c r="F367" s="695"/>
      <c r="G367" s="317"/>
      <c r="H367" s="312"/>
      <c r="I367" s="312"/>
      <c r="J367" s="312"/>
      <c r="K367" s="312"/>
      <c r="L367" s="312"/>
      <c r="M367" s="312"/>
      <c r="N367" s="312"/>
      <c r="O367" s="312"/>
      <c r="P367" s="312"/>
      <c r="Q367" s="312"/>
      <c r="R367" s="435"/>
      <c r="S367" s="435"/>
      <c r="T367" s="436"/>
      <c r="U367" s="314"/>
      <c r="V367" s="315"/>
    </row>
    <row r="368" spans="1:22" ht="28.5" customHeight="1">
      <c r="A368" s="523"/>
      <c r="B368" s="570"/>
      <c r="C368" s="571"/>
      <c r="D368" s="703"/>
      <c r="E368" s="318" t="s">
        <v>16</v>
      </c>
      <c r="F368" s="305" t="s">
        <v>520</v>
      </c>
      <c r="G368" s="306" t="s">
        <v>161</v>
      </c>
      <c r="H368" s="319">
        <f>I368+J368+L368+M368+N368+O368+P368+Q368</f>
        <v>11.8</v>
      </c>
      <c r="I368" s="306"/>
      <c r="J368" s="306"/>
      <c r="K368" s="306"/>
      <c r="L368" s="306"/>
      <c r="M368" s="306"/>
      <c r="N368" s="306"/>
      <c r="O368" s="306"/>
      <c r="P368" s="306"/>
      <c r="Q368" s="306">
        <v>11.8</v>
      </c>
      <c r="R368" s="432" t="s">
        <v>180</v>
      </c>
      <c r="S368" s="434" t="s">
        <v>500</v>
      </c>
      <c r="T368" s="437" t="s">
        <v>521</v>
      </c>
      <c r="U368" s="309" t="s">
        <v>183</v>
      </c>
      <c r="V368" s="310">
        <v>1</v>
      </c>
    </row>
    <row r="369" spans="1:22">
      <c r="A369" s="524"/>
      <c r="B369" s="570"/>
      <c r="C369" s="571"/>
      <c r="D369" s="716" t="s">
        <v>21</v>
      </c>
      <c r="E369" s="716"/>
      <c r="F369" s="716"/>
      <c r="G369" s="716"/>
      <c r="H369" s="320">
        <f>H368</f>
        <v>11.8</v>
      </c>
      <c r="I369" s="320">
        <f t="shared" ref="I369:Q369" si="111">I368</f>
        <v>0</v>
      </c>
      <c r="J369" s="320">
        <f t="shared" si="111"/>
        <v>0</v>
      </c>
      <c r="K369" s="320"/>
      <c r="L369" s="320">
        <f t="shared" si="111"/>
        <v>0</v>
      </c>
      <c r="M369" s="320">
        <f t="shared" si="111"/>
        <v>0</v>
      </c>
      <c r="N369" s="320">
        <f t="shared" si="111"/>
        <v>0</v>
      </c>
      <c r="O369" s="320">
        <f t="shared" si="111"/>
        <v>0</v>
      </c>
      <c r="P369" s="320">
        <f t="shared" si="111"/>
        <v>0</v>
      </c>
      <c r="Q369" s="320">
        <f t="shared" si="111"/>
        <v>11.8</v>
      </c>
      <c r="R369" s="713"/>
      <c r="S369" s="714"/>
      <c r="T369" s="714"/>
      <c r="U369" s="714"/>
      <c r="V369" s="715"/>
    </row>
    <row r="370" spans="1:22">
      <c r="A370" s="371" t="s">
        <v>226</v>
      </c>
      <c r="B370" s="197" t="s">
        <v>173</v>
      </c>
      <c r="C370" s="199" t="s">
        <v>173</v>
      </c>
      <c r="D370" s="717" t="s">
        <v>22</v>
      </c>
      <c r="E370" s="717"/>
      <c r="F370" s="717"/>
      <c r="G370" s="717"/>
      <c r="H370" s="324">
        <f t="shared" ref="H370:Q370" si="112">H351+H354+H357+H360+H363+H366+H369</f>
        <v>37.221999999999994</v>
      </c>
      <c r="I370" s="324">
        <f t="shared" si="112"/>
        <v>13.322000000000001</v>
      </c>
      <c r="J370" s="324">
        <f t="shared" si="112"/>
        <v>0</v>
      </c>
      <c r="K370" s="324"/>
      <c r="L370" s="324">
        <f t="shared" si="112"/>
        <v>0</v>
      </c>
      <c r="M370" s="324">
        <f t="shared" si="112"/>
        <v>0</v>
      </c>
      <c r="N370" s="324">
        <f t="shared" si="112"/>
        <v>0</v>
      </c>
      <c r="O370" s="324">
        <f t="shared" si="112"/>
        <v>0</v>
      </c>
      <c r="P370" s="324">
        <f t="shared" si="112"/>
        <v>0</v>
      </c>
      <c r="Q370" s="324">
        <f t="shared" si="112"/>
        <v>23.9</v>
      </c>
      <c r="R370" s="718"/>
      <c r="S370" s="719"/>
      <c r="T370" s="719"/>
      <c r="U370" s="719"/>
      <c r="V370" s="720"/>
    </row>
    <row r="371" spans="1:22">
      <c r="A371" s="371" t="s">
        <v>226</v>
      </c>
      <c r="B371" s="197" t="s">
        <v>173</v>
      </c>
      <c r="C371" s="199" t="s">
        <v>175</v>
      </c>
      <c r="D371" s="699" t="s">
        <v>522</v>
      </c>
      <c r="E371" s="700"/>
      <c r="F371" s="700"/>
      <c r="G371" s="700"/>
      <c r="H371" s="700"/>
      <c r="I371" s="700"/>
      <c r="J371" s="700"/>
      <c r="K371" s="700"/>
      <c r="L371" s="700"/>
      <c r="M371" s="700"/>
      <c r="N371" s="700"/>
      <c r="O371" s="700"/>
      <c r="P371" s="700"/>
      <c r="Q371" s="700"/>
      <c r="R371" s="700"/>
      <c r="S371" s="700"/>
      <c r="T371" s="700"/>
      <c r="U371" s="700"/>
      <c r="V371" s="701"/>
    </row>
    <row r="372" spans="1:22" ht="40.5" customHeight="1">
      <c r="A372" s="569" t="s">
        <v>226</v>
      </c>
      <c r="B372" s="570" t="s">
        <v>173</v>
      </c>
      <c r="C372" s="571" t="s">
        <v>175</v>
      </c>
      <c r="D372" s="702" t="s">
        <v>173</v>
      </c>
      <c r="E372" s="694" t="s">
        <v>1127</v>
      </c>
      <c r="F372" s="695"/>
      <c r="G372" s="317"/>
      <c r="H372" s="312"/>
      <c r="I372" s="312"/>
      <c r="J372" s="312"/>
      <c r="K372" s="312"/>
      <c r="L372" s="312"/>
      <c r="M372" s="312"/>
      <c r="N372" s="312"/>
      <c r="O372" s="312"/>
      <c r="P372" s="312"/>
      <c r="Q372" s="312"/>
      <c r="R372" s="435"/>
      <c r="S372" s="435"/>
      <c r="T372" s="436"/>
      <c r="U372" s="314"/>
      <c r="V372" s="315"/>
    </row>
    <row r="373" spans="1:22" ht="27.75" customHeight="1">
      <c r="A373" s="569"/>
      <c r="B373" s="570"/>
      <c r="C373" s="571"/>
      <c r="D373" s="703"/>
      <c r="E373" s="318" t="s">
        <v>16</v>
      </c>
      <c r="F373" s="305" t="s">
        <v>523</v>
      </c>
      <c r="G373" s="306" t="s">
        <v>1125</v>
      </c>
      <c r="H373" s="319">
        <f>I373+J373+L373+M373+N373+O373+P373+Q373</f>
        <v>68</v>
      </c>
      <c r="I373" s="306">
        <v>8</v>
      </c>
      <c r="J373" s="306"/>
      <c r="K373" s="306"/>
      <c r="L373" s="306"/>
      <c r="M373" s="306"/>
      <c r="N373" s="306"/>
      <c r="O373" s="306">
        <v>60</v>
      </c>
      <c r="P373" s="306"/>
      <c r="Q373" s="306"/>
      <c r="R373" s="432" t="s">
        <v>180</v>
      </c>
      <c r="S373" s="437" t="s">
        <v>506</v>
      </c>
      <c r="T373" s="437" t="s">
        <v>525</v>
      </c>
      <c r="U373" s="309" t="s">
        <v>183</v>
      </c>
      <c r="V373" s="310">
        <v>1</v>
      </c>
    </row>
    <row r="374" spans="1:22">
      <c r="A374" s="569"/>
      <c r="B374" s="570"/>
      <c r="C374" s="571"/>
      <c r="D374" s="704" t="s">
        <v>21</v>
      </c>
      <c r="E374" s="705"/>
      <c r="F374" s="705"/>
      <c r="G374" s="706"/>
      <c r="H374" s="325">
        <f>H373</f>
        <v>68</v>
      </c>
      <c r="I374" s="325">
        <f t="shared" ref="I374:Q374" si="113">I373</f>
        <v>8</v>
      </c>
      <c r="J374" s="325">
        <f t="shared" si="113"/>
        <v>0</v>
      </c>
      <c r="K374" s="325"/>
      <c r="L374" s="325">
        <f t="shared" si="113"/>
        <v>0</v>
      </c>
      <c r="M374" s="325">
        <f t="shared" si="113"/>
        <v>0</v>
      </c>
      <c r="N374" s="325">
        <f t="shared" si="113"/>
        <v>0</v>
      </c>
      <c r="O374" s="325">
        <f t="shared" si="113"/>
        <v>60</v>
      </c>
      <c r="P374" s="325">
        <f t="shared" si="113"/>
        <v>0</v>
      </c>
      <c r="Q374" s="325">
        <f t="shared" si="113"/>
        <v>0</v>
      </c>
      <c r="R374" s="707"/>
      <c r="S374" s="708"/>
      <c r="T374" s="708"/>
      <c r="U374" s="708"/>
      <c r="V374" s="709"/>
    </row>
    <row r="375" spans="1:22" ht="29.25" customHeight="1">
      <c r="A375" s="569" t="s">
        <v>226</v>
      </c>
      <c r="B375" s="570" t="s">
        <v>173</v>
      </c>
      <c r="C375" s="689" t="s">
        <v>175</v>
      </c>
      <c r="D375" s="702" t="s">
        <v>421</v>
      </c>
      <c r="E375" s="694" t="s">
        <v>526</v>
      </c>
      <c r="F375" s="695"/>
      <c r="G375" s="317"/>
      <c r="H375" s="312"/>
      <c r="I375" s="312"/>
      <c r="J375" s="312"/>
      <c r="K375" s="312"/>
      <c r="L375" s="312"/>
      <c r="M375" s="312"/>
      <c r="N375" s="312"/>
      <c r="O375" s="312"/>
      <c r="P375" s="312"/>
      <c r="Q375" s="312"/>
      <c r="R375" s="435"/>
      <c r="S375" s="435"/>
      <c r="T375" s="436"/>
      <c r="U375" s="314"/>
      <c r="V375" s="315"/>
    </row>
    <row r="376" spans="1:22" ht="28.5" customHeight="1">
      <c r="A376" s="569"/>
      <c r="B376" s="570"/>
      <c r="C376" s="689"/>
      <c r="D376" s="703"/>
      <c r="E376" s="326" t="s">
        <v>16</v>
      </c>
      <c r="F376" s="305" t="s">
        <v>527</v>
      </c>
      <c r="G376" s="306" t="s">
        <v>20</v>
      </c>
      <c r="H376" s="319">
        <f>I376+J376+L376+M376+N376+O376+P376+Q376</f>
        <v>5</v>
      </c>
      <c r="I376" s="306">
        <v>5</v>
      </c>
      <c r="J376" s="306"/>
      <c r="K376" s="306"/>
      <c r="L376" s="306"/>
      <c r="M376" s="306"/>
      <c r="N376" s="306"/>
      <c r="O376" s="306"/>
      <c r="P376" s="306"/>
      <c r="Q376" s="306"/>
      <c r="R376" s="432" t="s">
        <v>180</v>
      </c>
      <c r="S376" s="437" t="s">
        <v>506</v>
      </c>
      <c r="T376" s="437" t="s">
        <v>528</v>
      </c>
      <c r="U376" s="309" t="s">
        <v>183</v>
      </c>
      <c r="V376" s="310">
        <v>2</v>
      </c>
    </row>
    <row r="377" spans="1:22">
      <c r="A377" s="569"/>
      <c r="B377" s="570"/>
      <c r="C377" s="689"/>
      <c r="D377" s="710" t="s">
        <v>21</v>
      </c>
      <c r="E377" s="711"/>
      <c r="F377" s="711"/>
      <c r="G377" s="712"/>
      <c r="H377" s="320">
        <f>H376</f>
        <v>5</v>
      </c>
      <c r="I377" s="320">
        <f t="shared" ref="I377:Q377" si="114">I376</f>
        <v>5</v>
      </c>
      <c r="J377" s="320">
        <f t="shared" si="114"/>
        <v>0</v>
      </c>
      <c r="K377" s="320"/>
      <c r="L377" s="320">
        <f t="shared" si="114"/>
        <v>0</v>
      </c>
      <c r="M377" s="320">
        <f t="shared" si="114"/>
        <v>0</v>
      </c>
      <c r="N377" s="320">
        <f t="shared" si="114"/>
        <v>0</v>
      </c>
      <c r="O377" s="320">
        <f t="shared" si="114"/>
        <v>0</v>
      </c>
      <c r="P377" s="320">
        <f t="shared" si="114"/>
        <v>0</v>
      </c>
      <c r="Q377" s="320">
        <f t="shared" si="114"/>
        <v>0</v>
      </c>
      <c r="R377" s="713"/>
      <c r="S377" s="714"/>
      <c r="T377" s="714"/>
      <c r="U377" s="714"/>
      <c r="V377" s="715"/>
    </row>
    <row r="378" spans="1:22" ht="27.75" customHeight="1">
      <c r="A378" s="569" t="s">
        <v>226</v>
      </c>
      <c r="B378" s="570" t="s">
        <v>173</v>
      </c>
      <c r="C378" s="689" t="s">
        <v>175</v>
      </c>
      <c r="D378" s="692" t="s">
        <v>425</v>
      </c>
      <c r="E378" s="694" t="s">
        <v>529</v>
      </c>
      <c r="F378" s="695"/>
      <c r="G378" s="317"/>
      <c r="H378" s="312"/>
      <c r="I378" s="312"/>
      <c r="J378" s="312"/>
      <c r="K378" s="312"/>
      <c r="L378" s="312"/>
      <c r="M378" s="312"/>
      <c r="N378" s="312"/>
      <c r="O378" s="312"/>
      <c r="P378" s="312"/>
      <c r="Q378" s="312"/>
      <c r="R378" s="435"/>
      <c r="S378" s="435"/>
      <c r="T378" s="436"/>
      <c r="U378" s="314"/>
      <c r="V378" s="315"/>
    </row>
    <row r="379" spans="1:22" ht="27" customHeight="1">
      <c r="A379" s="569"/>
      <c r="B379" s="570"/>
      <c r="C379" s="689"/>
      <c r="D379" s="693"/>
      <c r="E379" s="326" t="s">
        <v>16</v>
      </c>
      <c r="F379" s="305" t="s">
        <v>1130</v>
      </c>
      <c r="G379" s="306" t="s">
        <v>20</v>
      </c>
      <c r="H379" s="319">
        <f>I379+J379+L379+M379+N379+O379+P379+Q379</f>
        <v>0.90200000000000002</v>
      </c>
      <c r="I379" s="306">
        <v>0.90200000000000002</v>
      </c>
      <c r="J379" s="306"/>
      <c r="K379" s="306"/>
      <c r="L379" s="306"/>
      <c r="M379" s="306"/>
      <c r="N379" s="306"/>
      <c r="O379" s="306"/>
      <c r="P379" s="306"/>
      <c r="Q379" s="306"/>
      <c r="R379" s="432" t="s">
        <v>180</v>
      </c>
      <c r="S379" s="437" t="s">
        <v>506</v>
      </c>
      <c r="T379" s="434" t="s">
        <v>530</v>
      </c>
      <c r="U379" s="309" t="s">
        <v>183</v>
      </c>
      <c r="V379" s="310">
        <v>1</v>
      </c>
    </row>
    <row r="380" spans="1:22">
      <c r="A380" s="569"/>
      <c r="B380" s="570"/>
      <c r="C380" s="689"/>
      <c r="D380" s="672" t="s">
        <v>21</v>
      </c>
      <c r="E380" s="673"/>
      <c r="F380" s="673"/>
      <c r="G380" s="674"/>
      <c r="H380" s="327">
        <f>H379</f>
        <v>0.90200000000000002</v>
      </c>
      <c r="I380" s="327">
        <f t="shared" ref="I380:Q380" si="115">I379</f>
        <v>0.90200000000000002</v>
      </c>
      <c r="J380" s="327">
        <f t="shared" si="115"/>
        <v>0</v>
      </c>
      <c r="K380" s="327"/>
      <c r="L380" s="327">
        <f t="shared" si="115"/>
        <v>0</v>
      </c>
      <c r="M380" s="327">
        <f t="shared" si="115"/>
        <v>0</v>
      </c>
      <c r="N380" s="327">
        <f t="shared" si="115"/>
        <v>0</v>
      </c>
      <c r="O380" s="327">
        <f t="shared" si="115"/>
        <v>0</v>
      </c>
      <c r="P380" s="327">
        <f t="shared" si="115"/>
        <v>0</v>
      </c>
      <c r="Q380" s="327">
        <f t="shared" si="115"/>
        <v>0</v>
      </c>
      <c r="R380" s="675"/>
      <c r="S380" s="676"/>
      <c r="T380" s="676"/>
      <c r="U380" s="676"/>
      <c r="V380" s="677"/>
    </row>
    <row r="381" spans="1:22">
      <c r="A381" s="495" t="s">
        <v>226</v>
      </c>
      <c r="B381" s="197" t="s">
        <v>173</v>
      </c>
      <c r="C381" s="328" t="s">
        <v>175</v>
      </c>
      <c r="D381" s="593" t="s">
        <v>22</v>
      </c>
      <c r="E381" s="593"/>
      <c r="F381" s="593"/>
      <c r="G381" s="593"/>
      <c r="H381" s="329">
        <f t="shared" ref="H381:Q381" si="116">H374+H377+H380</f>
        <v>73.902000000000001</v>
      </c>
      <c r="I381" s="329">
        <f t="shared" si="116"/>
        <v>13.901999999999999</v>
      </c>
      <c r="J381" s="329">
        <f t="shared" si="116"/>
        <v>0</v>
      </c>
      <c r="K381" s="329"/>
      <c r="L381" s="329">
        <f t="shared" si="116"/>
        <v>0</v>
      </c>
      <c r="M381" s="329">
        <f t="shared" si="116"/>
        <v>0</v>
      </c>
      <c r="N381" s="329">
        <f t="shared" si="116"/>
        <v>0</v>
      </c>
      <c r="O381" s="329">
        <f t="shared" si="116"/>
        <v>60</v>
      </c>
      <c r="P381" s="329">
        <f t="shared" si="116"/>
        <v>0</v>
      </c>
      <c r="Q381" s="329">
        <f t="shared" si="116"/>
        <v>0</v>
      </c>
      <c r="R381" s="696"/>
      <c r="S381" s="697"/>
      <c r="T381" s="697"/>
      <c r="U381" s="697"/>
      <c r="V381" s="698"/>
    </row>
    <row r="382" spans="1:22">
      <c r="A382" s="495" t="s">
        <v>226</v>
      </c>
      <c r="B382" s="197" t="s">
        <v>173</v>
      </c>
      <c r="C382" s="679" t="s">
        <v>24</v>
      </c>
      <c r="D382" s="680"/>
      <c r="E382" s="680"/>
      <c r="F382" s="680"/>
      <c r="G382" s="680"/>
      <c r="H382" s="330">
        <f t="shared" ref="H382:Q382" si="117">H370+H381</f>
        <v>111.124</v>
      </c>
      <c r="I382" s="330">
        <f t="shared" si="117"/>
        <v>27.224</v>
      </c>
      <c r="J382" s="330">
        <f t="shared" si="117"/>
        <v>0</v>
      </c>
      <c r="K382" s="330"/>
      <c r="L382" s="330">
        <f t="shared" si="117"/>
        <v>0</v>
      </c>
      <c r="M382" s="330">
        <f t="shared" si="117"/>
        <v>0</v>
      </c>
      <c r="N382" s="330">
        <f t="shared" si="117"/>
        <v>0</v>
      </c>
      <c r="O382" s="330">
        <f t="shared" si="117"/>
        <v>60</v>
      </c>
      <c r="P382" s="330">
        <f t="shared" si="117"/>
        <v>0</v>
      </c>
      <c r="Q382" s="330">
        <f t="shared" si="117"/>
        <v>23.9</v>
      </c>
      <c r="R382" s="439"/>
      <c r="S382" s="681"/>
      <c r="T382" s="681"/>
      <c r="U382" s="681"/>
      <c r="V382" s="682"/>
    </row>
    <row r="383" spans="1:22" ht="14.25" customHeight="1">
      <c r="A383" s="494" t="s">
        <v>226</v>
      </c>
      <c r="B383" s="158" t="s">
        <v>175</v>
      </c>
      <c r="C383" s="683" t="s">
        <v>1128</v>
      </c>
      <c r="D383" s="684"/>
      <c r="E383" s="684"/>
      <c r="F383" s="684"/>
      <c r="G383" s="684"/>
      <c r="H383" s="684"/>
      <c r="I383" s="684"/>
      <c r="J383" s="684"/>
      <c r="K383" s="684"/>
      <c r="L383" s="684"/>
      <c r="M383" s="684"/>
      <c r="N383" s="684"/>
      <c r="O383" s="684"/>
      <c r="P383" s="684"/>
      <c r="Q383" s="684"/>
      <c r="R383" s="684"/>
      <c r="S383" s="684"/>
      <c r="T383" s="684"/>
      <c r="U383" s="684"/>
      <c r="V383" s="685"/>
    </row>
    <row r="384" spans="1:22" ht="12.75" customHeight="1">
      <c r="A384" s="494" t="s">
        <v>226</v>
      </c>
      <c r="B384" s="197" t="s">
        <v>175</v>
      </c>
      <c r="C384" s="328" t="s">
        <v>173</v>
      </c>
      <c r="D384" s="686" t="s">
        <v>1129</v>
      </c>
      <c r="E384" s="687"/>
      <c r="F384" s="687"/>
      <c r="G384" s="687"/>
      <c r="H384" s="687"/>
      <c r="I384" s="687"/>
      <c r="J384" s="687"/>
      <c r="K384" s="687"/>
      <c r="L384" s="687"/>
      <c r="M384" s="687"/>
      <c r="N384" s="687"/>
      <c r="O384" s="687"/>
      <c r="P384" s="687"/>
      <c r="Q384" s="687"/>
      <c r="R384" s="687"/>
      <c r="S384" s="687"/>
      <c r="T384" s="687"/>
      <c r="U384" s="687"/>
      <c r="V384" s="688"/>
    </row>
    <row r="385" spans="1:22">
      <c r="A385" s="522" t="s">
        <v>226</v>
      </c>
      <c r="B385" s="570" t="s">
        <v>175</v>
      </c>
      <c r="C385" s="689" t="s">
        <v>173</v>
      </c>
      <c r="D385" s="668" t="s">
        <v>173</v>
      </c>
      <c r="E385" s="690" t="s">
        <v>531</v>
      </c>
      <c r="F385" s="691"/>
      <c r="G385" s="331"/>
      <c r="H385" s="332"/>
      <c r="I385" s="332"/>
      <c r="J385" s="332"/>
      <c r="K385" s="332"/>
      <c r="L385" s="332"/>
      <c r="M385" s="332"/>
      <c r="N385" s="332"/>
      <c r="O385" s="332"/>
      <c r="P385" s="332"/>
      <c r="Q385" s="332"/>
      <c r="R385" s="440"/>
      <c r="S385" s="440"/>
      <c r="T385" s="441"/>
      <c r="U385" s="333"/>
      <c r="V385" s="315"/>
    </row>
    <row r="386" spans="1:22">
      <c r="A386" s="523"/>
      <c r="B386" s="570"/>
      <c r="C386" s="689"/>
      <c r="D386" s="669"/>
      <c r="E386" s="334" t="s">
        <v>16</v>
      </c>
      <c r="F386" s="335" t="s">
        <v>532</v>
      </c>
      <c r="G386" s="306" t="s">
        <v>20</v>
      </c>
      <c r="H386" s="336">
        <f>I386+J386+L386+M386+N386+O386+P386+Q386</f>
        <v>2.5</v>
      </c>
      <c r="I386" s="337">
        <v>2.5</v>
      </c>
      <c r="J386" s="337"/>
      <c r="K386" s="337"/>
      <c r="L386" s="337"/>
      <c r="M386" s="337"/>
      <c r="N386" s="337"/>
      <c r="O386" s="337"/>
      <c r="P386" s="337"/>
      <c r="Q386" s="337"/>
      <c r="R386" s="442" t="s">
        <v>533</v>
      </c>
      <c r="S386" s="443" t="s">
        <v>506</v>
      </c>
      <c r="T386" s="444" t="s">
        <v>534</v>
      </c>
      <c r="U386" s="338" t="s">
        <v>183</v>
      </c>
      <c r="V386" s="310">
        <v>3</v>
      </c>
    </row>
    <row r="387" spans="1:22">
      <c r="A387" s="523"/>
      <c r="B387" s="570"/>
      <c r="C387" s="689"/>
      <c r="D387" s="669"/>
      <c r="E387" s="334" t="s">
        <v>17</v>
      </c>
      <c r="F387" s="339" t="s">
        <v>535</v>
      </c>
      <c r="G387" s="337" t="s">
        <v>161</v>
      </c>
      <c r="H387" s="319">
        <f>I387+J387+L387+M387+N387+O387+P387+Q387</f>
        <v>14</v>
      </c>
      <c r="I387" s="306"/>
      <c r="J387" s="306"/>
      <c r="K387" s="306"/>
      <c r="L387" s="306"/>
      <c r="M387" s="306"/>
      <c r="N387" s="306"/>
      <c r="O387" s="306"/>
      <c r="P387" s="306"/>
      <c r="Q387" s="306">
        <v>14</v>
      </c>
      <c r="R387" s="442" t="s">
        <v>533</v>
      </c>
      <c r="S387" s="443" t="s">
        <v>506</v>
      </c>
      <c r="T387" s="444" t="s">
        <v>536</v>
      </c>
      <c r="U387" s="338" t="s">
        <v>183</v>
      </c>
      <c r="V387" s="310">
        <v>8</v>
      </c>
    </row>
    <row r="388" spans="1:22">
      <c r="A388" s="524"/>
      <c r="B388" s="570"/>
      <c r="C388" s="689"/>
      <c r="D388" s="678" t="s">
        <v>21</v>
      </c>
      <c r="E388" s="678"/>
      <c r="F388" s="678"/>
      <c r="G388" s="678"/>
      <c r="H388" s="327">
        <f>H386+H387</f>
        <v>16.5</v>
      </c>
      <c r="I388" s="327">
        <f t="shared" ref="I388:Q388" si="118">I386+I387</f>
        <v>2.5</v>
      </c>
      <c r="J388" s="327">
        <f t="shared" si="118"/>
        <v>0</v>
      </c>
      <c r="K388" s="327"/>
      <c r="L388" s="327">
        <f t="shared" si="118"/>
        <v>0</v>
      </c>
      <c r="M388" s="327">
        <f t="shared" si="118"/>
        <v>0</v>
      </c>
      <c r="N388" s="327">
        <f t="shared" si="118"/>
        <v>0</v>
      </c>
      <c r="O388" s="327">
        <f t="shared" si="118"/>
        <v>0</v>
      </c>
      <c r="P388" s="327">
        <f t="shared" si="118"/>
        <v>0</v>
      </c>
      <c r="Q388" s="327">
        <f t="shared" si="118"/>
        <v>14</v>
      </c>
      <c r="R388" s="675"/>
      <c r="S388" s="676"/>
      <c r="T388" s="676"/>
      <c r="U388" s="676"/>
      <c r="V388" s="677"/>
    </row>
    <row r="389" spans="1:22" ht="42.75" customHeight="1">
      <c r="A389" s="522" t="s">
        <v>226</v>
      </c>
      <c r="B389" s="570" t="s">
        <v>175</v>
      </c>
      <c r="C389" s="571" t="s">
        <v>173</v>
      </c>
      <c r="D389" s="668" t="s">
        <v>537</v>
      </c>
      <c r="E389" s="670" t="s">
        <v>538</v>
      </c>
      <c r="F389" s="671"/>
      <c r="G389" s="331"/>
      <c r="H389" s="332"/>
      <c r="I389" s="332"/>
      <c r="J389" s="332"/>
      <c r="K389" s="332"/>
      <c r="L389" s="332"/>
      <c r="M389" s="332"/>
      <c r="N389" s="332"/>
      <c r="O389" s="332"/>
      <c r="P389" s="332"/>
      <c r="Q389" s="332"/>
      <c r="R389" s="440"/>
      <c r="S389" s="440"/>
      <c r="T389" s="441"/>
      <c r="U389" s="333"/>
      <c r="V389" s="315"/>
    </row>
    <row r="390" spans="1:22">
      <c r="A390" s="523"/>
      <c r="B390" s="570"/>
      <c r="C390" s="571"/>
      <c r="D390" s="669"/>
      <c r="E390" s="334" t="s">
        <v>16</v>
      </c>
      <c r="F390" s="339" t="s">
        <v>539</v>
      </c>
      <c r="G390" s="306" t="s">
        <v>20</v>
      </c>
      <c r="H390" s="336">
        <f>I390+J390+L390+M390+N390+O390+P390+Q390</f>
        <v>4.25</v>
      </c>
      <c r="I390" s="337">
        <v>4.25</v>
      </c>
      <c r="J390" s="337"/>
      <c r="K390" s="337"/>
      <c r="L390" s="337"/>
      <c r="M390" s="337"/>
      <c r="N390" s="337"/>
      <c r="O390" s="337"/>
      <c r="P390" s="337"/>
      <c r="Q390" s="337"/>
      <c r="R390" s="432" t="s">
        <v>180</v>
      </c>
      <c r="S390" s="443" t="s">
        <v>506</v>
      </c>
      <c r="T390" s="444" t="s">
        <v>540</v>
      </c>
      <c r="U390" s="338" t="s">
        <v>183</v>
      </c>
      <c r="V390" s="310">
        <v>2</v>
      </c>
    </row>
    <row r="391" spans="1:22">
      <c r="A391" s="523"/>
      <c r="B391" s="570"/>
      <c r="C391" s="571"/>
      <c r="D391" s="669"/>
      <c r="E391" s="334" t="s">
        <v>17</v>
      </c>
      <c r="F391" s="339" t="s">
        <v>541</v>
      </c>
      <c r="G391" s="306" t="s">
        <v>20</v>
      </c>
      <c r="H391" s="336">
        <f>I391+J391+L391+M391+N391+O391+P391+Q391</f>
        <v>4.25</v>
      </c>
      <c r="I391" s="337">
        <v>4.25</v>
      </c>
      <c r="J391" s="337"/>
      <c r="K391" s="337"/>
      <c r="L391" s="337"/>
      <c r="M391" s="337"/>
      <c r="N391" s="337"/>
      <c r="O391" s="337"/>
      <c r="P391" s="337"/>
      <c r="Q391" s="337"/>
      <c r="R391" s="432" t="s">
        <v>180</v>
      </c>
      <c r="S391" s="443" t="s">
        <v>506</v>
      </c>
      <c r="T391" s="444" t="s">
        <v>540</v>
      </c>
      <c r="U391" s="338" t="s">
        <v>183</v>
      </c>
      <c r="V391" s="310">
        <v>2</v>
      </c>
    </row>
    <row r="392" spans="1:22">
      <c r="A392" s="524"/>
      <c r="B392" s="570"/>
      <c r="C392" s="571"/>
      <c r="D392" s="672" t="s">
        <v>21</v>
      </c>
      <c r="E392" s="673"/>
      <c r="F392" s="673"/>
      <c r="G392" s="674"/>
      <c r="H392" s="327">
        <f>H390+H391</f>
        <v>8.5</v>
      </c>
      <c r="I392" s="327">
        <f t="shared" ref="I392:Q392" si="119">I390+I391</f>
        <v>8.5</v>
      </c>
      <c r="J392" s="327">
        <f t="shared" si="119"/>
        <v>0</v>
      </c>
      <c r="K392" s="327"/>
      <c r="L392" s="327">
        <f t="shared" si="119"/>
        <v>0</v>
      </c>
      <c r="M392" s="327">
        <f t="shared" si="119"/>
        <v>0</v>
      </c>
      <c r="N392" s="327">
        <f t="shared" si="119"/>
        <v>0</v>
      </c>
      <c r="O392" s="327">
        <f t="shared" si="119"/>
        <v>0</v>
      </c>
      <c r="P392" s="327">
        <f t="shared" si="119"/>
        <v>0</v>
      </c>
      <c r="Q392" s="327">
        <f t="shared" si="119"/>
        <v>0</v>
      </c>
      <c r="R392" s="675"/>
      <c r="S392" s="676"/>
      <c r="T392" s="676"/>
      <c r="U392" s="676"/>
      <c r="V392" s="677"/>
    </row>
    <row r="393" spans="1:22" ht="42.75" customHeight="1">
      <c r="A393" s="522" t="s">
        <v>226</v>
      </c>
      <c r="B393" s="570" t="s">
        <v>175</v>
      </c>
      <c r="C393" s="571" t="s">
        <v>173</v>
      </c>
      <c r="D393" s="668" t="s">
        <v>542</v>
      </c>
      <c r="E393" s="670" t="s">
        <v>543</v>
      </c>
      <c r="F393" s="671"/>
      <c r="G393" s="331"/>
      <c r="H393" s="332"/>
      <c r="I393" s="332"/>
      <c r="J393" s="332"/>
      <c r="K393" s="332"/>
      <c r="L393" s="332"/>
      <c r="M393" s="332"/>
      <c r="N393" s="332"/>
      <c r="O393" s="332"/>
      <c r="P393" s="332"/>
      <c r="Q393" s="332"/>
      <c r="R393" s="440"/>
      <c r="S393" s="440"/>
      <c r="T393" s="441"/>
      <c r="U393" s="333"/>
      <c r="V393" s="315"/>
    </row>
    <row r="394" spans="1:22" ht="25.5">
      <c r="A394" s="523"/>
      <c r="B394" s="570"/>
      <c r="C394" s="571"/>
      <c r="D394" s="669"/>
      <c r="E394" s="334" t="s">
        <v>16</v>
      </c>
      <c r="F394" s="339" t="s">
        <v>544</v>
      </c>
      <c r="G394" s="306" t="s">
        <v>20</v>
      </c>
      <c r="H394" s="336">
        <f>I394+J394+L394+M394+N394+O394+P394+Q394</f>
        <v>3.5</v>
      </c>
      <c r="I394" s="306">
        <v>3.5</v>
      </c>
      <c r="J394" s="306"/>
      <c r="K394" s="306"/>
      <c r="L394" s="306"/>
      <c r="M394" s="306"/>
      <c r="N394" s="306"/>
      <c r="O394" s="306"/>
      <c r="P394" s="306"/>
      <c r="Q394" s="306"/>
      <c r="R394" s="432" t="s">
        <v>180</v>
      </c>
      <c r="S394" s="443" t="s">
        <v>506</v>
      </c>
      <c r="T394" s="437" t="s">
        <v>545</v>
      </c>
      <c r="U394" s="338" t="s">
        <v>183</v>
      </c>
      <c r="V394" s="310">
        <v>15</v>
      </c>
    </row>
    <row r="395" spans="1:22">
      <c r="A395" s="524"/>
      <c r="B395" s="570"/>
      <c r="C395" s="571"/>
      <c r="D395" s="672" t="s">
        <v>21</v>
      </c>
      <c r="E395" s="673"/>
      <c r="F395" s="673"/>
      <c r="G395" s="674"/>
      <c r="H395" s="327">
        <f>H394</f>
        <v>3.5</v>
      </c>
      <c r="I395" s="327">
        <f t="shared" ref="I395:Q395" si="120">I394</f>
        <v>3.5</v>
      </c>
      <c r="J395" s="327">
        <f t="shared" si="120"/>
        <v>0</v>
      </c>
      <c r="K395" s="327"/>
      <c r="L395" s="327">
        <f t="shared" si="120"/>
        <v>0</v>
      </c>
      <c r="M395" s="327">
        <f t="shared" si="120"/>
        <v>0</v>
      </c>
      <c r="N395" s="327">
        <f t="shared" si="120"/>
        <v>0</v>
      </c>
      <c r="O395" s="327">
        <f t="shared" si="120"/>
        <v>0</v>
      </c>
      <c r="P395" s="327">
        <f t="shared" si="120"/>
        <v>0</v>
      </c>
      <c r="Q395" s="327">
        <f t="shared" si="120"/>
        <v>0</v>
      </c>
      <c r="R395" s="675"/>
      <c r="S395" s="676"/>
      <c r="T395" s="676"/>
      <c r="U395" s="676"/>
      <c r="V395" s="677"/>
    </row>
    <row r="396" spans="1:22" ht="28.5" customHeight="1">
      <c r="A396" s="522" t="s">
        <v>226</v>
      </c>
      <c r="B396" s="570" t="s">
        <v>175</v>
      </c>
      <c r="C396" s="571" t="s">
        <v>173</v>
      </c>
      <c r="D396" s="668" t="s">
        <v>546</v>
      </c>
      <c r="E396" s="670" t="s">
        <v>547</v>
      </c>
      <c r="F396" s="671"/>
      <c r="G396" s="331"/>
      <c r="H396" s="332"/>
      <c r="I396" s="332"/>
      <c r="J396" s="332"/>
      <c r="K396" s="332"/>
      <c r="L396" s="332"/>
      <c r="M396" s="332"/>
      <c r="N396" s="332"/>
      <c r="O396" s="332"/>
      <c r="P396" s="332"/>
      <c r="Q396" s="332"/>
      <c r="R396" s="440"/>
      <c r="S396" s="440"/>
      <c r="T396" s="441"/>
      <c r="U396" s="333"/>
      <c r="V396" s="315"/>
    </row>
    <row r="397" spans="1:22">
      <c r="A397" s="523"/>
      <c r="B397" s="570"/>
      <c r="C397" s="571"/>
      <c r="D397" s="669"/>
      <c r="E397" s="334" t="s">
        <v>16</v>
      </c>
      <c r="F397" s="339" t="s">
        <v>548</v>
      </c>
      <c r="G397" s="306" t="s">
        <v>20</v>
      </c>
      <c r="H397" s="336">
        <f>I397+J397+L397+M397+N397+O397+P397+Q397</f>
        <v>3.2</v>
      </c>
      <c r="I397" s="337">
        <v>3.2</v>
      </c>
      <c r="J397" s="337"/>
      <c r="K397" s="337"/>
      <c r="L397" s="337"/>
      <c r="M397" s="337"/>
      <c r="N397" s="337"/>
      <c r="O397" s="337"/>
      <c r="P397" s="337"/>
      <c r="Q397" s="337"/>
      <c r="R397" s="432" t="s">
        <v>180</v>
      </c>
      <c r="S397" s="443" t="s">
        <v>506</v>
      </c>
      <c r="T397" s="444" t="s">
        <v>356</v>
      </c>
      <c r="U397" s="338" t="s">
        <v>183</v>
      </c>
      <c r="V397" s="310">
        <v>105</v>
      </c>
    </row>
    <row r="398" spans="1:22">
      <c r="A398" s="524"/>
      <c r="B398" s="570"/>
      <c r="C398" s="571"/>
      <c r="D398" s="672" t="s">
        <v>21</v>
      </c>
      <c r="E398" s="673"/>
      <c r="F398" s="673"/>
      <c r="G398" s="674"/>
      <c r="H398" s="327">
        <f>H397</f>
        <v>3.2</v>
      </c>
      <c r="I398" s="327">
        <f t="shared" ref="I398:Q398" si="121">I397</f>
        <v>3.2</v>
      </c>
      <c r="J398" s="327">
        <f t="shared" si="121"/>
        <v>0</v>
      </c>
      <c r="K398" s="327"/>
      <c r="L398" s="327">
        <f t="shared" si="121"/>
        <v>0</v>
      </c>
      <c r="M398" s="327">
        <f t="shared" si="121"/>
        <v>0</v>
      </c>
      <c r="N398" s="327">
        <f t="shared" si="121"/>
        <v>0</v>
      </c>
      <c r="O398" s="327">
        <f t="shared" si="121"/>
        <v>0</v>
      </c>
      <c r="P398" s="327">
        <f t="shared" si="121"/>
        <v>0</v>
      </c>
      <c r="Q398" s="327">
        <f t="shared" si="121"/>
        <v>0</v>
      </c>
      <c r="R398" s="675"/>
      <c r="S398" s="676"/>
      <c r="T398" s="676"/>
      <c r="U398" s="676"/>
      <c r="V398" s="677"/>
    </row>
    <row r="399" spans="1:22" ht="28.5" customHeight="1">
      <c r="A399" s="522" t="s">
        <v>226</v>
      </c>
      <c r="B399" s="570" t="s">
        <v>175</v>
      </c>
      <c r="C399" s="571" t="s">
        <v>173</v>
      </c>
      <c r="D399" s="668" t="s">
        <v>31</v>
      </c>
      <c r="E399" s="670" t="s">
        <v>549</v>
      </c>
      <c r="F399" s="671"/>
      <c r="G399" s="331"/>
      <c r="H399" s="332"/>
      <c r="I399" s="332"/>
      <c r="J399" s="332"/>
      <c r="K399" s="332"/>
      <c r="L399" s="332"/>
      <c r="M399" s="332"/>
      <c r="N399" s="332"/>
      <c r="O399" s="332"/>
      <c r="P399" s="332"/>
      <c r="Q399" s="332"/>
      <c r="R399" s="440"/>
      <c r="S399" s="440"/>
      <c r="T399" s="445"/>
      <c r="U399" s="333"/>
      <c r="V399" s="315"/>
    </row>
    <row r="400" spans="1:22">
      <c r="A400" s="523"/>
      <c r="B400" s="570"/>
      <c r="C400" s="571"/>
      <c r="D400" s="669"/>
      <c r="E400" s="334" t="s">
        <v>16</v>
      </c>
      <c r="F400" s="339" t="s">
        <v>550</v>
      </c>
      <c r="G400" s="306" t="s">
        <v>20</v>
      </c>
      <c r="H400" s="336">
        <f>I400+J400+L400+M400+N400+O400+P400+Q400</f>
        <v>4.3440000000000003</v>
      </c>
      <c r="I400" s="337">
        <v>4.3440000000000003</v>
      </c>
      <c r="J400" s="337"/>
      <c r="K400" s="337"/>
      <c r="L400" s="337"/>
      <c r="M400" s="337"/>
      <c r="N400" s="337"/>
      <c r="O400" s="337"/>
      <c r="P400" s="337"/>
      <c r="Q400" s="337"/>
      <c r="R400" s="432" t="s">
        <v>180</v>
      </c>
      <c r="S400" s="443" t="s">
        <v>506</v>
      </c>
      <c r="T400" s="446" t="s">
        <v>551</v>
      </c>
      <c r="U400" s="338" t="s">
        <v>183</v>
      </c>
      <c r="V400" s="310">
        <v>6</v>
      </c>
    </row>
    <row r="401" spans="1:22">
      <c r="A401" s="524"/>
      <c r="B401" s="570"/>
      <c r="C401" s="571"/>
      <c r="D401" s="678" t="s">
        <v>21</v>
      </c>
      <c r="E401" s="678"/>
      <c r="F401" s="678"/>
      <c r="G401" s="678"/>
      <c r="H401" s="327">
        <f>H400</f>
        <v>4.3440000000000003</v>
      </c>
      <c r="I401" s="327">
        <f t="shared" ref="I401:Q401" si="122">I400</f>
        <v>4.3440000000000003</v>
      </c>
      <c r="J401" s="327">
        <f t="shared" si="122"/>
        <v>0</v>
      </c>
      <c r="K401" s="327"/>
      <c r="L401" s="327">
        <f t="shared" si="122"/>
        <v>0</v>
      </c>
      <c r="M401" s="327">
        <f t="shared" si="122"/>
        <v>0</v>
      </c>
      <c r="N401" s="327">
        <f t="shared" si="122"/>
        <v>0</v>
      </c>
      <c r="O401" s="327">
        <f t="shared" si="122"/>
        <v>0</v>
      </c>
      <c r="P401" s="327">
        <f t="shared" si="122"/>
        <v>0</v>
      </c>
      <c r="Q401" s="327">
        <f t="shared" si="122"/>
        <v>0</v>
      </c>
      <c r="R401" s="675"/>
      <c r="S401" s="676"/>
      <c r="T401" s="676"/>
      <c r="U401" s="676"/>
      <c r="V401" s="677"/>
    </row>
    <row r="402" spans="1:22" ht="21" customHeight="1">
      <c r="A402" s="522" t="s">
        <v>226</v>
      </c>
      <c r="B402" s="570" t="s">
        <v>175</v>
      </c>
      <c r="C402" s="571" t="s">
        <v>173</v>
      </c>
      <c r="D402" s="668" t="s">
        <v>552</v>
      </c>
      <c r="E402" s="670" t="s">
        <v>553</v>
      </c>
      <c r="F402" s="671"/>
      <c r="G402" s="331"/>
      <c r="H402" s="332"/>
      <c r="I402" s="332"/>
      <c r="J402" s="332"/>
      <c r="K402" s="332"/>
      <c r="L402" s="332"/>
      <c r="M402" s="332"/>
      <c r="N402" s="332"/>
      <c r="O402" s="332"/>
      <c r="P402" s="332"/>
      <c r="Q402" s="332"/>
      <c r="R402" s="440"/>
      <c r="S402" s="440"/>
      <c r="T402" s="441"/>
      <c r="U402" s="333"/>
      <c r="V402" s="315"/>
    </row>
    <row r="403" spans="1:22">
      <c r="A403" s="523"/>
      <c r="B403" s="570"/>
      <c r="C403" s="571"/>
      <c r="D403" s="669"/>
      <c r="E403" s="334" t="s">
        <v>16</v>
      </c>
      <c r="F403" s="339" t="s">
        <v>554</v>
      </c>
      <c r="G403" s="306" t="s">
        <v>20</v>
      </c>
      <c r="H403" s="336">
        <f>I403+J403+L403+M403+N403+O403+P403+Q403</f>
        <v>220.15899999999999</v>
      </c>
      <c r="I403" s="337">
        <v>220.15899999999999</v>
      </c>
      <c r="J403" s="337"/>
      <c r="K403" s="337"/>
      <c r="L403" s="337"/>
      <c r="M403" s="337"/>
      <c r="N403" s="337"/>
      <c r="O403" s="337"/>
      <c r="P403" s="337"/>
      <c r="Q403" s="337"/>
      <c r="R403" s="432" t="s">
        <v>180</v>
      </c>
      <c r="S403" s="443" t="s">
        <v>506</v>
      </c>
      <c r="T403" s="444" t="s">
        <v>555</v>
      </c>
      <c r="U403" s="338" t="s">
        <v>183</v>
      </c>
      <c r="V403" s="310">
        <v>8</v>
      </c>
    </row>
    <row r="404" spans="1:22">
      <c r="A404" s="524"/>
      <c r="B404" s="570"/>
      <c r="C404" s="571"/>
      <c r="D404" s="678" t="s">
        <v>21</v>
      </c>
      <c r="E404" s="678"/>
      <c r="F404" s="678"/>
      <c r="G404" s="678"/>
      <c r="H404" s="327">
        <f>H403</f>
        <v>220.15899999999999</v>
      </c>
      <c r="I404" s="327">
        <f t="shared" ref="I404:Q404" si="123">I403</f>
        <v>220.15899999999999</v>
      </c>
      <c r="J404" s="327">
        <f t="shared" si="123"/>
        <v>0</v>
      </c>
      <c r="K404" s="327"/>
      <c r="L404" s="327">
        <f t="shared" si="123"/>
        <v>0</v>
      </c>
      <c r="M404" s="327">
        <f t="shared" si="123"/>
        <v>0</v>
      </c>
      <c r="N404" s="327">
        <f t="shared" si="123"/>
        <v>0</v>
      </c>
      <c r="O404" s="327">
        <f t="shared" si="123"/>
        <v>0</v>
      </c>
      <c r="P404" s="327">
        <f t="shared" si="123"/>
        <v>0</v>
      </c>
      <c r="Q404" s="327">
        <f t="shared" si="123"/>
        <v>0</v>
      </c>
      <c r="R404" s="675"/>
      <c r="S404" s="676"/>
      <c r="T404" s="676"/>
      <c r="U404" s="676"/>
      <c r="V404" s="677"/>
    </row>
    <row r="405" spans="1:22">
      <c r="A405" s="522" t="s">
        <v>226</v>
      </c>
      <c r="B405" s="570" t="s">
        <v>175</v>
      </c>
      <c r="C405" s="571" t="s">
        <v>173</v>
      </c>
      <c r="D405" s="668" t="s">
        <v>556</v>
      </c>
      <c r="E405" s="670" t="s">
        <v>557</v>
      </c>
      <c r="F405" s="671"/>
      <c r="G405" s="331"/>
      <c r="H405" s="332"/>
      <c r="I405" s="332"/>
      <c r="J405" s="332"/>
      <c r="K405" s="332"/>
      <c r="L405" s="332"/>
      <c r="M405" s="332"/>
      <c r="N405" s="332"/>
      <c r="O405" s="332"/>
      <c r="P405" s="332"/>
      <c r="Q405" s="332"/>
      <c r="R405" s="440"/>
      <c r="S405" s="440"/>
      <c r="T405" s="441"/>
      <c r="U405" s="333"/>
      <c r="V405" s="315"/>
    </row>
    <row r="406" spans="1:22">
      <c r="A406" s="523"/>
      <c r="B406" s="570"/>
      <c r="C406" s="571"/>
      <c r="D406" s="669"/>
      <c r="E406" s="334" t="s">
        <v>16</v>
      </c>
      <c r="F406" s="339" t="s">
        <v>554</v>
      </c>
      <c r="G406" s="306" t="s">
        <v>20</v>
      </c>
      <c r="H406" s="336">
        <f>I406+J406+L406+M406+N406+O406+P406+Q406</f>
        <v>1063.48</v>
      </c>
      <c r="I406" s="337">
        <v>1063.48</v>
      </c>
      <c r="J406" s="337"/>
      <c r="K406" s="337"/>
      <c r="L406" s="337"/>
      <c r="M406" s="337"/>
      <c r="N406" s="337"/>
      <c r="O406" s="337"/>
      <c r="P406" s="337"/>
      <c r="Q406" s="337"/>
      <c r="R406" s="432" t="s">
        <v>180</v>
      </c>
      <c r="S406" s="443" t="s">
        <v>506</v>
      </c>
      <c r="T406" s="444" t="s">
        <v>558</v>
      </c>
      <c r="U406" s="338" t="s">
        <v>183</v>
      </c>
      <c r="V406" s="310">
        <v>7</v>
      </c>
    </row>
    <row r="407" spans="1:22" ht="12.75" customHeight="1">
      <c r="A407" s="524"/>
      <c r="B407" s="570"/>
      <c r="C407" s="571"/>
      <c r="D407" s="672" t="s">
        <v>21</v>
      </c>
      <c r="E407" s="673"/>
      <c r="F407" s="673"/>
      <c r="G407" s="674"/>
      <c r="H407" s="327">
        <f>H406</f>
        <v>1063.48</v>
      </c>
      <c r="I407" s="327">
        <f t="shared" ref="I407:Q407" si="124">I406</f>
        <v>1063.48</v>
      </c>
      <c r="J407" s="327">
        <f t="shared" si="124"/>
        <v>0</v>
      </c>
      <c r="K407" s="327"/>
      <c r="L407" s="327">
        <f t="shared" si="124"/>
        <v>0</v>
      </c>
      <c r="M407" s="327">
        <f t="shared" si="124"/>
        <v>0</v>
      </c>
      <c r="N407" s="327">
        <f t="shared" si="124"/>
        <v>0</v>
      </c>
      <c r="O407" s="327">
        <f t="shared" si="124"/>
        <v>0</v>
      </c>
      <c r="P407" s="327">
        <f t="shared" si="124"/>
        <v>0</v>
      </c>
      <c r="Q407" s="327">
        <f t="shared" si="124"/>
        <v>0</v>
      </c>
      <c r="R407" s="675"/>
      <c r="S407" s="676"/>
      <c r="T407" s="676"/>
      <c r="U407" s="676"/>
      <c r="V407" s="677"/>
    </row>
    <row r="408" spans="1:22">
      <c r="A408" s="522" t="s">
        <v>226</v>
      </c>
      <c r="B408" s="570" t="s">
        <v>175</v>
      </c>
      <c r="C408" s="571" t="s">
        <v>173</v>
      </c>
      <c r="D408" s="668" t="s">
        <v>559</v>
      </c>
      <c r="E408" s="670" t="s">
        <v>560</v>
      </c>
      <c r="F408" s="671"/>
      <c r="G408" s="331"/>
      <c r="H408" s="332"/>
      <c r="I408" s="332"/>
      <c r="J408" s="332"/>
      <c r="K408" s="332"/>
      <c r="L408" s="332"/>
      <c r="M408" s="332"/>
      <c r="N408" s="332"/>
      <c r="O408" s="332"/>
      <c r="P408" s="332"/>
      <c r="Q408" s="332"/>
      <c r="R408" s="440"/>
      <c r="S408" s="440"/>
      <c r="T408" s="445"/>
      <c r="U408" s="333"/>
      <c r="V408" s="315"/>
    </row>
    <row r="409" spans="1:22" ht="25.5">
      <c r="A409" s="523"/>
      <c r="B409" s="570"/>
      <c r="C409" s="571"/>
      <c r="D409" s="669"/>
      <c r="E409" s="334" t="s">
        <v>16</v>
      </c>
      <c r="F409" s="339" t="s">
        <v>561</v>
      </c>
      <c r="G409" s="306" t="s">
        <v>20</v>
      </c>
      <c r="H409" s="336">
        <f>I409+J409+L409+M409+N409+O409+P409+Q409</f>
        <v>0.5</v>
      </c>
      <c r="I409" s="340">
        <v>0.5</v>
      </c>
      <c r="J409" s="340"/>
      <c r="K409" s="340"/>
      <c r="L409" s="340"/>
      <c r="M409" s="340"/>
      <c r="N409" s="340"/>
      <c r="O409" s="340"/>
      <c r="P409" s="340"/>
      <c r="Q409" s="340"/>
      <c r="R409" s="432" t="s">
        <v>180</v>
      </c>
      <c r="S409" s="443" t="s">
        <v>506</v>
      </c>
      <c r="T409" s="446" t="s">
        <v>562</v>
      </c>
      <c r="U409" s="338" t="s">
        <v>183</v>
      </c>
      <c r="V409" s="310">
        <v>1</v>
      </c>
    </row>
    <row r="410" spans="1:22" ht="12.75" customHeight="1">
      <c r="A410" s="524"/>
      <c r="B410" s="570"/>
      <c r="C410" s="571"/>
      <c r="D410" s="672" t="s">
        <v>21</v>
      </c>
      <c r="E410" s="673"/>
      <c r="F410" s="673"/>
      <c r="G410" s="674"/>
      <c r="H410" s="327">
        <f>H409</f>
        <v>0.5</v>
      </c>
      <c r="I410" s="327">
        <f t="shared" ref="I410:Q410" si="125">I409</f>
        <v>0.5</v>
      </c>
      <c r="J410" s="327">
        <f t="shared" si="125"/>
        <v>0</v>
      </c>
      <c r="K410" s="327"/>
      <c r="L410" s="327">
        <f t="shared" si="125"/>
        <v>0</v>
      </c>
      <c r="M410" s="327">
        <f t="shared" si="125"/>
        <v>0</v>
      </c>
      <c r="N410" s="327">
        <f t="shared" si="125"/>
        <v>0</v>
      </c>
      <c r="O410" s="327">
        <f t="shared" si="125"/>
        <v>0</v>
      </c>
      <c r="P410" s="327">
        <f t="shared" si="125"/>
        <v>0</v>
      </c>
      <c r="Q410" s="327">
        <f t="shared" si="125"/>
        <v>0</v>
      </c>
      <c r="R410" s="675"/>
      <c r="S410" s="676"/>
      <c r="T410" s="676"/>
      <c r="U410" s="676"/>
      <c r="V410" s="677"/>
    </row>
    <row r="411" spans="1:22" ht="27" customHeight="1">
      <c r="A411" s="522" t="s">
        <v>226</v>
      </c>
      <c r="B411" s="570" t="s">
        <v>175</v>
      </c>
      <c r="C411" s="571" t="s">
        <v>173</v>
      </c>
      <c r="D411" s="668" t="s">
        <v>40</v>
      </c>
      <c r="E411" s="670" t="s">
        <v>563</v>
      </c>
      <c r="F411" s="671"/>
      <c r="G411" s="331"/>
      <c r="H411" s="332"/>
      <c r="I411" s="332"/>
      <c r="J411" s="332"/>
      <c r="K411" s="332"/>
      <c r="L411" s="332"/>
      <c r="M411" s="332"/>
      <c r="N411" s="332"/>
      <c r="O411" s="332"/>
      <c r="P411" s="332"/>
      <c r="Q411" s="332"/>
      <c r="R411" s="440"/>
      <c r="S411" s="440"/>
      <c r="T411" s="441"/>
      <c r="U411" s="333"/>
      <c r="V411" s="315"/>
    </row>
    <row r="412" spans="1:22" ht="25.5">
      <c r="A412" s="523"/>
      <c r="B412" s="570"/>
      <c r="C412" s="571"/>
      <c r="D412" s="669"/>
      <c r="E412" s="334" t="s">
        <v>16</v>
      </c>
      <c r="F412" s="339" t="s">
        <v>564</v>
      </c>
      <c r="G412" s="306" t="s">
        <v>20</v>
      </c>
      <c r="H412" s="336">
        <f>I412+J412+L412+M412+N412+O412+P412+Q412</f>
        <v>0.86299999999999999</v>
      </c>
      <c r="I412" s="337">
        <v>0.86299999999999999</v>
      </c>
      <c r="J412" s="337"/>
      <c r="K412" s="337"/>
      <c r="L412" s="337"/>
      <c r="M412" s="337"/>
      <c r="N412" s="337"/>
      <c r="O412" s="337"/>
      <c r="P412" s="337"/>
      <c r="Q412" s="337"/>
      <c r="R412" s="432" t="s">
        <v>180</v>
      </c>
      <c r="S412" s="443" t="s">
        <v>506</v>
      </c>
      <c r="T412" s="447" t="s">
        <v>565</v>
      </c>
      <c r="U412" s="338" t="s">
        <v>183</v>
      </c>
      <c r="V412" s="310">
        <v>1</v>
      </c>
    </row>
    <row r="413" spans="1:22">
      <c r="A413" s="524"/>
      <c r="B413" s="570"/>
      <c r="C413" s="571"/>
      <c r="D413" s="535" t="s">
        <v>21</v>
      </c>
      <c r="E413" s="536"/>
      <c r="F413" s="536"/>
      <c r="G413" s="537"/>
      <c r="H413" s="185">
        <f>H412</f>
        <v>0.86299999999999999</v>
      </c>
      <c r="I413" s="185">
        <f t="shared" ref="I413:Q413" si="126">I412</f>
        <v>0.86299999999999999</v>
      </c>
      <c r="J413" s="185">
        <f t="shared" si="126"/>
        <v>0</v>
      </c>
      <c r="K413" s="185"/>
      <c r="L413" s="185">
        <f t="shared" si="126"/>
        <v>0</v>
      </c>
      <c r="M413" s="185">
        <f t="shared" si="126"/>
        <v>0</v>
      </c>
      <c r="N413" s="185">
        <f t="shared" si="126"/>
        <v>0</v>
      </c>
      <c r="O413" s="185">
        <f t="shared" si="126"/>
        <v>0</v>
      </c>
      <c r="P413" s="185">
        <f t="shared" si="126"/>
        <v>0</v>
      </c>
      <c r="Q413" s="185">
        <f t="shared" si="126"/>
        <v>0</v>
      </c>
      <c r="R413" s="562"/>
      <c r="S413" s="563"/>
      <c r="T413" s="563"/>
      <c r="U413" s="563"/>
      <c r="V413" s="564"/>
    </row>
    <row r="414" spans="1:22">
      <c r="A414" s="522" t="s">
        <v>226</v>
      </c>
      <c r="B414" s="570" t="s">
        <v>175</v>
      </c>
      <c r="C414" s="571" t="s">
        <v>173</v>
      </c>
      <c r="D414" s="531" t="s">
        <v>42</v>
      </c>
      <c r="E414" s="666" t="s">
        <v>566</v>
      </c>
      <c r="F414" s="667"/>
      <c r="G414" s="170"/>
      <c r="H414" s="171"/>
      <c r="I414" s="171"/>
      <c r="J414" s="171"/>
      <c r="K414" s="171"/>
      <c r="L414" s="171"/>
      <c r="M414" s="171"/>
      <c r="N414" s="171"/>
      <c r="O414" s="171"/>
      <c r="P414" s="171"/>
      <c r="Q414" s="171"/>
      <c r="R414" s="416"/>
      <c r="S414" s="416"/>
      <c r="T414" s="411"/>
      <c r="U414" s="341"/>
      <c r="V414" s="303"/>
    </row>
    <row r="415" spans="1:22">
      <c r="A415" s="523"/>
      <c r="B415" s="570"/>
      <c r="C415" s="571"/>
      <c r="D415" s="561"/>
      <c r="E415" s="172" t="s">
        <v>16</v>
      </c>
      <c r="F415" s="169" t="s">
        <v>567</v>
      </c>
      <c r="G415" s="306" t="s">
        <v>20</v>
      </c>
      <c r="H415" s="336">
        <f>I415+J415+L415+M415+N415+O415+P415+Q415</f>
        <v>1.5</v>
      </c>
      <c r="I415" s="337">
        <v>1.5</v>
      </c>
      <c r="J415" s="337"/>
      <c r="K415" s="337"/>
      <c r="L415" s="337"/>
      <c r="M415" s="337"/>
      <c r="N415" s="337"/>
      <c r="O415" s="337"/>
      <c r="P415" s="337"/>
      <c r="Q415" s="337"/>
      <c r="R415" s="432" t="s">
        <v>180</v>
      </c>
      <c r="S415" s="443" t="s">
        <v>506</v>
      </c>
      <c r="T415" s="444" t="s">
        <v>568</v>
      </c>
      <c r="U415" s="338" t="s">
        <v>183</v>
      </c>
      <c r="V415" s="342">
        <v>1</v>
      </c>
    </row>
    <row r="416" spans="1:22">
      <c r="A416" s="524"/>
      <c r="B416" s="570"/>
      <c r="C416" s="571"/>
      <c r="D416" s="575" t="s">
        <v>21</v>
      </c>
      <c r="E416" s="575"/>
      <c r="F416" s="575"/>
      <c r="G416" s="575"/>
      <c r="H416" s="185">
        <f>H415</f>
        <v>1.5</v>
      </c>
      <c r="I416" s="185">
        <f t="shared" ref="I416:Q416" si="127">I415</f>
        <v>1.5</v>
      </c>
      <c r="J416" s="185">
        <f t="shared" si="127"/>
        <v>0</v>
      </c>
      <c r="K416" s="185"/>
      <c r="L416" s="185">
        <f t="shared" si="127"/>
        <v>0</v>
      </c>
      <c r="M416" s="185">
        <f t="shared" si="127"/>
        <v>0</v>
      </c>
      <c r="N416" s="185">
        <f t="shared" si="127"/>
        <v>0</v>
      </c>
      <c r="O416" s="185">
        <f t="shared" si="127"/>
        <v>0</v>
      </c>
      <c r="P416" s="185">
        <f t="shared" si="127"/>
        <v>0</v>
      </c>
      <c r="Q416" s="185">
        <f t="shared" si="127"/>
        <v>0</v>
      </c>
      <c r="R416" s="562"/>
      <c r="S416" s="563"/>
      <c r="T416" s="563"/>
      <c r="U416" s="563"/>
      <c r="V416" s="564"/>
    </row>
    <row r="417" spans="1:22">
      <c r="A417" s="371" t="s">
        <v>226</v>
      </c>
      <c r="B417" s="197" t="s">
        <v>175</v>
      </c>
      <c r="C417" s="199" t="s">
        <v>173</v>
      </c>
      <c r="D417" s="565" t="s">
        <v>22</v>
      </c>
      <c r="E417" s="565"/>
      <c r="F417" s="565"/>
      <c r="G417" s="565"/>
      <c r="H417" s="182">
        <f t="shared" ref="H417:Q417" si="128">H388+H392+H395+H398+H401+H404+H407+H410+H413+H416</f>
        <v>1322.546</v>
      </c>
      <c r="I417" s="182">
        <f t="shared" si="128"/>
        <v>1308.546</v>
      </c>
      <c r="J417" s="182">
        <f t="shared" si="128"/>
        <v>0</v>
      </c>
      <c r="K417" s="182"/>
      <c r="L417" s="182">
        <f t="shared" si="128"/>
        <v>0</v>
      </c>
      <c r="M417" s="182">
        <f t="shared" si="128"/>
        <v>0</v>
      </c>
      <c r="N417" s="182">
        <f t="shared" si="128"/>
        <v>0</v>
      </c>
      <c r="O417" s="182">
        <f t="shared" si="128"/>
        <v>0</v>
      </c>
      <c r="P417" s="182">
        <f t="shared" si="128"/>
        <v>0</v>
      </c>
      <c r="Q417" s="182">
        <f t="shared" si="128"/>
        <v>14</v>
      </c>
      <c r="R417" s="516"/>
      <c r="S417" s="517"/>
      <c r="T417" s="517"/>
      <c r="U417" s="517"/>
      <c r="V417" s="518"/>
    </row>
    <row r="418" spans="1:22">
      <c r="A418" s="371" t="s">
        <v>226</v>
      </c>
      <c r="B418" s="197" t="s">
        <v>175</v>
      </c>
      <c r="C418" s="541" t="s">
        <v>24</v>
      </c>
      <c r="D418" s="542"/>
      <c r="E418" s="542"/>
      <c r="F418" s="542"/>
      <c r="G418" s="542"/>
      <c r="H418" s="183">
        <f>H417</f>
        <v>1322.546</v>
      </c>
      <c r="I418" s="183">
        <f t="shared" ref="I418:Q418" si="129">I417</f>
        <v>1308.546</v>
      </c>
      <c r="J418" s="183">
        <f t="shared" si="129"/>
        <v>0</v>
      </c>
      <c r="K418" s="183"/>
      <c r="L418" s="183">
        <f t="shared" si="129"/>
        <v>0</v>
      </c>
      <c r="M418" s="183">
        <f t="shared" si="129"/>
        <v>0</v>
      </c>
      <c r="N418" s="183">
        <f t="shared" si="129"/>
        <v>0</v>
      </c>
      <c r="O418" s="183">
        <f t="shared" si="129"/>
        <v>0</v>
      </c>
      <c r="P418" s="183">
        <f t="shared" si="129"/>
        <v>0</v>
      </c>
      <c r="Q418" s="183">
        <f t="shared" si="129"/>
        <v>14</v>
      </c>
      <c r="R418" s="421"/>
      <c r="S418" s="544"/>
      <c r="T418" s="544"/>
      <c r="U418" s="544"/>
      <c r="V418" s="545"/>
    </row>
    <row r="419" spans="1:22">
      <c r="A419" s="371" t="s">
        <v>226</v>
      </c>
      <c r="B419" s="566" t="s">
        <v>1134</v>
      </c>
      <c r="C419" s="566"/>
      <c r="D419" s="566"/>
      <c r="E419" s="566"/>
      <c r="F419" s="566"/>
      <c r="G419" s="566"/>
      <c r="H419" s="184">
        <f t="shared" ref="H419:Q419" si="130">H382+H418</f>
        <v>1433.67</v>
      </c>
      <c r="I419" s="184">
        <f t="shared" si="130"/>
        <v>1335.77</v>
      </c>
      <c r="J419" s="184">
        <f t="shared" si="130"/>
        <v>0</v>
      </c>
      <c r="K419" s="184"/>
      <c r="L419" s="184">
        <f t="shared" si="130"/>
        <v>0</v>
      </c>
      <c r="M419" s="184">
        <f t="shared" si="130"/>
        <v>0</v>
      </c>
      <c r="N419" s="184">
        <f t="shared" si="130"/>
        <v>0</v>
      </c>
      <c r="O419" s="184">
        <f t="shared" si="130"/>
        <v>60</v>
      </c>
      <c r="P419" s="184">
        <f t="shared" si="130"/>
        <v>0</v>
      </c>
      <c r="Q419" s="184">
        <f t="shared" si="130"/>
        <v>37.9</v>
      </c>
      <c r="R419" s="549"/>
      <c r="S419" s="550"/>
      <c r="T419" s="550"/>
      <c r="U419" s="550"/>
      <c r="V419" s="551"/>
    </row>
    <row r="420" spans="1:22" ht="18" customHeight="1">
      <c r="A420" s="773" t="s">
        <v>1112</v>
      </c>
      <c r="B420" s="773"/>
      <c r="C420" s="773"/>
      <c r="D420" s="773"/>
      <c r="E420" s="773"/>
      <c r="F420" s="773"/>
      <c r="G420" s="773"/>
      <c r="H420" s="773"/>
      <c r="I420" s="773"/>
      <c r="J420" s="773"/>
      <c r="K420" s="773"/>
      <c r="L420" s="773"/>
      <c r="M420" s="773"/>
      <c r="N420" s="773"/>
      <c r="O420" s="773"/>
      <c r="P420" s="773"/>
      <c r="Q420" s="773"/>
      <c r="R420" s="773"/>
      <c r="S420" s="773"/>
      <c r="T420" s="773"/>
      <c r="U420" s="773"/>
      <c r="V420" s="774"/>
    </row>
    <row r="421" spans="1:22" s="268" customFormat="1" ht="15" customHeight="1">
      <c r="A421" s="389" t="s">
        <v>231</v>
      </c>
      <c r="B421" s="664" t="s">
        <v>637</v>
      </c>
      <c r="C421" s="665"/>
      <c r="D421" s="665"/>
      <c r="E421" s="665"/>
      <c r="F421" s="665"/>
      <c r="G421" s="665"/>
      <c r="H421" s="665"/>
      <c r="I421" s="665"/>
      <c r="J421" s="665"/>
      <c r="K421" s="665"/>
      <c r="L421" s="665"/>
      <c r="M421" s="665"/>
      <c r="N421" s="665"/>
      <c r="O421" s="665"/>
      <c r="P421" s="665"/>
      <c r="Q421" s="665"/>
      <c r="R421" s="665"/>
      <c r="S421" s="665"/>
      <c r="T421" s="665"/>
      <c r="U421" s="665"/>
      <c r="V421" s="665"/>
    </row>
    <row r="422" spans="1:22" s="268" customFormat="1" ht="15" customHeight="1">
      <c r="A422" s="372" t="s">
        <v>231</v>
      </c>
      <c r="B422" s="232" t="s">
        <v>173</v>
      </c>
      <c r="C422" s="620" t="s">
        <v>569</v>
      </c>
      <c r="D422" s="620"/>
      <c r="E422" s="620"/>
      <c r="F422" s="620"/>
      <c r="G422" s="620"/>
      <c r="H422" s="620"/>
      <c r="I422" s="620"/>
      <c r="J422" s="620"/>
      <c r="K422" s="620"/>
      <c r="L422" s="620"/>
      <c r="M422" s="620"/>
      <c r="N422" s="620"/>
      <c r="O422" s="620"/>
      <c r="P422" s="620"/>
      <c r="Q422" s="620"/>
      <c r="R422" s="620"/>
      <c r="S422" s="620"/>
      <c r="T422" s="620"/>
      <c r="U422" s="620"/>
      <c r="V422" s="620"/>
    </row>
    <row r="423" spans="1:22" s="268" customFormat="1" ht="15" customHeight="1">
      <c r="A423" s="372" t="s">
        <v>231</v>
      </c>
      <c r="B423" s="234" t="s">
        <v>173</v>
      </c>
      <c r="C423" s="269" t="s">
        <v>173</v>
      </c>
      <c r="D423" s="621" t="s">
        <v>570</v>
      </c>
      <c r="E423" s="621"/>
      <c r="F423" s="621"/>
      <c r="G423" s="621"/>
      <c r="H423" s="621"/>
      <c r="I423" s="621"/>
      <c r="J423" s="621"/>
      <c r="K423" s="621"/>
      <c r="L423" s="621"/>
      <c r="M423" s="621"/>
      <c r="N423" s="621"/>
      <c r="O423" s="621"/>
      <c r="P423" s="621"/>
      <c r="Q423" s="621"/>
      <c r="R423" s="621"/>
      <c r="S423" s="621"/>
      <c r="T423" s="621"/>
      <c r="U423" s="621"/>
      <c r="V423" s="621"/>
    </row>
    <row r="424" spans="1:22" s="284" customFormat="1" ht="29.25" customHeight="1">
      <c r="A424" s="608" t="s">
        <v>231</v>
      </c>
      <c r="B424" s="611" t="s">
        <v>173</v>
      </c>
      <c r="C424" s="581" t="s">
        <v>173</v>
      </c>
      <c r="D424" s="572" t="s">
        <v>173</v>
      </c>
      <c r="E424" s="654" t="s">
        <v>571</v>
      </c>
      <c r="F424" s="655"/>
      <c r="G424" s="288"/>
      <c r="H424" s="236"/>
      <c r="I424" s="236"/>
      <c r="J424" s="236"/>
      <c r="K424" s="236"/>
      <c r="L424" s="236"/>
      <c r="M424" s="236"/>
      <c r="N424" s="236"/>
      <c r="O424" s="236"/>
      <c r="P424" s="236"/>
      <c r="Q424" s="236"/>
      <c r="R424" s="422"/>
      <c r="S424" s="422"/>
      <c r="T424" s="423"/>
      <c r="U424" s="239"/>
      <c r="V424" s="239"/>
    </row>
    <row r="425" spans="1:22" s="284" customFormat="1" ht="50.25" customHeight="1">
      <c r="A425" s="609"/>
      <c r="B425" s="611"/>
      <c r="C425" s="581"/>
      <c r="D425" s="573"/>
      <c r="E425" s="343" t="s">
        <v>16</v>
      </c>
      <c r="F425" s="240" t="s">
        <v>572</v>
      </c>
      <c r="G425" s="247" t="s">
        <v>20</v>
      </c>
      <c r="H425" s="344">
        <f>I425+J425+L425+M425+N425+O425+P425+Q425</f>
        <v>138.71</v>
      </c>
      <c r="I425" s="243">
        <v>138.71</v>
      </c>
      <c r="J425" s="243"/>
      <c r="K425" s="243"/>
      <c r="L425" s="243"/>
      <c r="M425" s="243"/>
      <c r="N425" s="243"/>
      <c r="O425" s="243"/>
      <c r="P425" s="243"/>
      <c r="Q425" s="243"/>
      <c r="R425" s="448" t="s">
        <v>180</v>
      </c>
      <c r="S425" s="256" t="s">
        <v>573</v>
      </c>
      <c r="T425" s="351" t="s">
        <v>574</v>
      </c>
      <c r="U425" s="247" t="s">
        <v>183</v>
      </c>
      <c r="V425" s="247">
        <v>5</v>
      </c>
    </row>
    <row r="426" spans="1:22" s="268" customFormat="1" ht="15" customHeight="1">
      <c r="A426" s="610"/>
      <c r="B426" s="611"/>
      <c r="C426" s="581"/>
      <c r="D426" s="656" t="s">
        <v>21</v>
      </c>
      <c r="E426" s="656"/>
      <c r="F426" s="656"/>
      <c r="G426" s="656"/>
      <c r="H426" s="249">
        <f>H425</f>
        <v>138.71</v>
      </c>
      <c r="I426" s="249">
        <f t="shared" ref="I426:Q426" si="131">I425</f>
        <v>138.71</v>
      </c>
      <c r="J426" s="249">
        <f t="shared" si="131"/>
        <v>0</v>
      </c>
      <c r="K426" s="249"/>
      <c r="L426" s="249">
        <f t="shared" si="131"/>
        <v>0</v>
      </c>
      <c r="M426" s="249">
        <f t="shared" si="131"/>
        <v>0</v>
      </c>
      <c r="N426" s="249">
        <f t="shared" si="131"/>
        <v>0</v>
      </c>
      <c r="O426" s="249">
        <f t="shared" si="131"/>
        <v>0</v>
      </c>
      <c r="P426" s="249">
        <f t="shared" si="131"/>
        <v>0</v>
      </c>
      <c r="Q426" s="249">
        <f t="shared" si="131"/>
        <v>0</v>
      </c>
      <c r="R426" s="645"/>
      <c r="S426" s="646"/>
      <c r="T426" s="646"/>
      <c r="U426" s="646"/>
      <c r="V426" s="647"/>
    </row>
    <row r="427" spans="1:22" s="268" customFormat="1" ht="27.75" customHeight="1">
      <c r="A427" s="579" t="s">
        <v>231</v>
      </c>
      <c r="B427" s="611" t="s">
        <v>173</v>
      </c>
      <c r="C427" s="581" t="s">
        <v>173</v>
      </c>
      <c r="D427" s="572" t="s">
        <v>175</v>
      </c>
      <c r="E427" s="654" t="s">
        <v>575</v>
      </c>
      <c r="F427" s="655"/>
      <c r="G427" s="288"/>
      <c r="H427" s="236"/>
      <c r="I427" s="236"/>
      <c r="J427" s="236"/>
      <c r="K427" s="236"/>
      <c r="L427" s="236"/>
      <c r="M427" s="236"/>
      <c r="N427" s="236"/>
      <c r="O427" s="236"/>
      <c r="P427" s="236"/>
      <c r="Q427" s="236"/>
      <c r="R427" s="422"/>
      <c r="S427" s="422"/>
      <c r="T427" s="423"/>
      <c r="U427" s="239"/>
      <c r="V427" s="239"/>
    </row>
    <row r="428" spans="1:22" s="268" customFormat="1" ht="49.5" customHeight="1">
      <c r="A428" s="579"/>
      <c r="B428" s="611"/>
      <c r="C428" s="581"/>
      <c r="D428" s="573"/>
      <c r="E428" s="272" t="s">
        <v>16</v>
      </c>
      <c r="F428" s="240" t="s">
        <v>576</v>
      </c>
      <c r="G428" s="247" t="s">
        <v>20</v>
      </c>
      <c r="H428" s="344">
        <f>I428+J428+L428+M428+N428+O428+P428+Q428</f>
        <v>59.015999999999998</v>
      </c>
      <c r="I428" s="243">
        <v>59.015999999999998</v>
      </c>
      <c r="J428" s="243"/>
      <c r="K428" s="243"/>
      <c r="L428" s="243"/>
      <c r="M428" s="243"/>
      <c r="N428" s="243"/>
      <c r="O428" s="243"/>
      <c r="P428" s="243"/>
      <c r="Q428" s="243"/>
      <c r="R428" s="448" t="s">
        <v>180</v>
      </c>
      <c r="S428" s="256" t="s">
        <v>577</v>
      </c>
      <c r="T428" s="351" t="s">
        <v>578</v>
      </c>
      <c r="U428" s="247" t="s">
        <v>183</v>
      </c>
      <c r="V428" s="247">
        <v>2</v>
      </c>
    </row>
    <row r="429" spans="1:22" s="268" customFormat="1" ht="15" customHeight="1">
      <c r="A429" s="579"/>
      <c r="B429" s="611"/>
      <c r="C429" s="581"/>
      <c r="D429" s="656" t="s">
        <v>21</v>
      </c>
      <c r="E429" s="656"/>
      <c r="F429" s="656"/>
      <c r="G429" s="656"/>
      <c r="H429" s="249">
        <f>H428</f>
        <v>59.015999999999998</v>
      </c>
      <c r="I429" s="249">
        <f t="shared" ref="I429:Q429" si="132">I428</f>
        <v>59.015999999999998</v>
      </c>
      <c r="J429" s="249">
        <f t="shared" si="132"/>
        <v>0</v>
      </c>
      <c r="K429" s="249"/>
      <c r="L429" s="249">
        <f t="shared" si="132"/>
        <v>0</v>
      </c>
      <c r="M429" s="249">
        <f t="shared" si="132"/>
        <v>0</v>
      </c>
      <c r="N429" s="249">
        <f t="shared" si="132"/>
        <v>0</v>
      </c>
      <c r="O429" s="249">
        <f t="shared" si="132"/>
        <v>0</v>
      </c>
      <c r="P429" s="249">
        <f t="shared" si="132"/>
        <v>0</v>
      </c>
      <c r="Q429" s="249">
        <f t="shared" si="132"/>
        <v>0</v>
      </c>
      <c r="R429" s="645"/>
      <c r="S429" s="646"/>
      <c r="T429" s="646"/>
      <c r="U429" s="646"/>
      <c r="V429" s="647"/>
    </row>
    <row r="430" spans="1:22" s="268" customFormat="1" ht="27.75" customHeight="1">
      <c r="A430" s="579" t="s">
        <v>231</v>
      </c>
      <c r="B430" s="611" t="s">
        <v>173</v>
      </c>
      <c r="C430" s="581" t="s">
        <v>173</v>
      </c>
      <c r="D430" s="572" t="s">
        <v>186</v>
      </c>
      <c r="E430" s="654" t="s">
        <v>579</v>
      </c>
      <c r="F430" s="655"/>
      <c r="G430" s="288"/>
      <c r="H430" s="236"/>
      <c r="I430" s="236"/>
      <c r="J430" s="236"/>
      <c r="K430" s="236"/>
      <c r="L430" s="236"/>
      <c r="M430" s="236"/>
      <c r="N430" s="236"/>
      <c r="O430" s="236"/>
      <c r="P430" s="236"/>
      <c r="Q430" s="236"/>
      <c r="R430" s="422"/>
      <c r="S430" s="422"/>
      <c r="T430" s="423"/>
      <c r="U430" s="239"/>
      <c r="V430" s="239"/>
    </row>
    <row r="431" spans="1:22" s="268" customFormat="1" ht="105" customHeight="1">
      <c r="A431" s="579"/>
      <c r="B431" s="611"/>
      <c r="C431" s="581"/>
      <c r="D431" s="573"/>
      <c r="E431" s="343" t="s">
        <v>16</v>
      </c>
      <c r="F431" s="240" t="s">
        <v>580</v>
      </c>
      <c r="G431" s="247" t="s">
        <v>20</v>
      </c>
      <c r="H431" s="344">
        <f t="shared" ref="H431:H437" si="133">I431+J431+L431+M431+N431+O431+P431+Q431</f>
        <v>1588.9269999999999</v>
      </c>
      <c r="I431" s="243">
        <v>1588.9269999999999</v>
      </c>
      <c r="J431" s="243"/>
      <c r="K431" s="243"/>
      <c r="L431" s="243"/>
      <c r="M431" s="243"/>
      <c r="N431" s="243"/>
      <c r="O431" s="243"/>
      <c r="P431" s="243"/>
      <c r="Q431" s="243"/>
      <c r="R431" s="448" t="s">
        <v>180</v>
      </c>
      <c r="S431" s="256" t="s">
        <v>581</v>
      </c>
      <c r="T431" s="351" t="s">
        <v>582</v>
      </c>
      <c r="U431" s="247" t="s">
        <v>183</v>
      </c>
      <c r="V431" s="247">
        <v>11</v>
      </c>
    </row>
    <row r="432" spans="1:22" s="268" customFormat="1" ht="91.5" customHeight="1">
      <c r="A432" s="579"/>
      <c r="B432" s="611"/>
      <c r="C432" s="581"/>
      <c r="D432" s="573"/>
      <c r="E432" s="343" t="s">
        <v>17</v>
      </c>
      <c r="F432" s="240" t="s">
        <v>1131</v>
      </c>
      <c r="G432" s="247" t="s">
        <v>20</v>
      </c>
      <c r="H432" s="344">
        <f t="shared" si="133"/>
        <v>0</v>
      </c>
      <c r="I432" s="243"/>
      <c r="J432" s="243"/>
      <c r="K432" s="243"/>
      <c r="L432" s="243"/>
      <c r="M432" s="243"/>
      <c r="N432" s="243"/>
      <c r="O432" s="243"/>
      <c r="P432" s="243"/>
      <c r="Q432" s="243"/>
      <c r="R432" s="448" t="s">
        <v>180</v>
      </c>
      <c r="S432" s="256" t="s">
        <v>583</v>
      </c>
      <c r="T432" s="351" t="s">
        <v>584</v>
      </c>
      <c r="U432" s="345" t="s">
        <v>183</v>
      </c>
      <c r="V432" s="345">
        <v>2</v>
      </c>
    </row>
    <row r="433" spans="1:22" s="268" customFormat="1" ht="103.5" customHeight="1">
      <c r="A433" s="579"/>
      <c r="B433" s="611"/>
      <c r="C433" s="581"/>
      <c r="D433" s="576"/>
      <c r="E433" s="343" t="s">
        <v>18</v>
      </c>
      <c r="F433" s="240" t="s">
        <v>585</v>
      </c>
      <c r="G433" s="247" t="s">
        <v>20</v>
      </c>
      <c r="H433" s="344">
        <f t="shared" si="133"/>
        <v>65.91</v>
      </c>
      <c r="I433" s="255">
        <v>65.91</v>
      </c>
      <c r="J433" s="255"/>
      <c r="K433" s="255"/>
      <c r="L433" s="255"/>
      <c r="M433" s="255"/>
      <c r="N433" s="255"/>
      <c r="O433" s="255"/>
      <c r="P433" s="255"/>
      <c r="Q433" s="255"/>
      <c r="R433" s="448" t="s">
        <v>180</v>
      </c>
      <c r="S433" s="256" t="s">
        <v>586</v>
      </c>
      <c r="T433" s="351" t="s">
        <v>582</v>
      </c>
      <c r="U433" s="247" t="s">
        <v>183</v>
      </c>
      <c r="V433" s="247">
        <v>2</v>
      </c>
    </row>
    <row r="434" spans="1:22" s="268" customFormat="1" ht="105.75" customHeight="1">
      <c r="A434" s="579"/>
      <c r="B434" s="611"/>
      <c r="C434" s="581"/>
      <c r="D434" s="346"/>
      <c r="E434" s="343" t="s">
        <v>19</v>
      </c>
      <c r="F434" s="240" t="s">
        <v>587</v>
      </c>
      <c r="G434" s="247" t="s">
        <v>20</v>
      </c>
      <c r="H434" s="344">
        <f t="shared" si="133"/>
        <v>77.08</v>
      </c>
      <c r="I434" s="243">
        <v>77.08</v>
      </c>
      <c r="J434" s="243"/>
      <c r="K434" s="243"/>
      <c r="L434" s="243"/>
      <c r="M434" s="243"/>
      <c r="N434" s="243"/>
      <c r="O434" s="243"/>
      <c r="P434" s="243"/>
      <c r="Q434" s="243"/>
      <c r="R434" s="448" t="s">
        <v>180</v>
      </c>
      <c r="S434" s="256" t="s">
        <v>588</v>
      </c>
      <c r="T434" s="351" t="s">
        <v>582</v>
      </c>
      <c r="U434" s="247" t="s">
        <v>183</v>
      </c>
      <c r="V434" s="247">
        <v>2</v>
      </c>
    </row>
    <row r="435" spans="1:22" s="268" customFormat="1" ht="106.5" customHeight="1">
      <c r="A435" s="579"/>
      <c r="B435" s="611"/>
      <c r="C435" s="581"/>
      <c r="D435" s="346"/>
      <c r="E435" s="343" t="s">
        <v>29</v>
      </c>
      <c r="F435" s="240" t="s">
        <v>1132</v>
      </c>
      <c r="G435" s="247" t="s">
        <v>20</v>
      </c>
      <c r="H435" s="344">
        <f t="shared" si="133"/>
        <v>53.09</v>
      </c>
      <c r="I435" s="243">
        <v>53.09</v>
      </c>
      <c r="J435" s="243"/>
      <c r="K435" s="243"/>
      <c r="L435" s="243"/>
      <c r="M435" s="243"/>
      <c r="N435" s="243"/>
      <c r="O435" s="243"/>
      <c r="P435" s="243"/>
      <c r="Q435" s="243"/>
      <c r="R435" s="448" t="s">
        <v>180</v>
      </c>
      <c r="S435" s="256" t="s">
        <v>589</v>
      </c>
      <c r="T435" s="351" t="s">
        <v>582</v>
      </c>
      <c r="U435" s="247" t="s">
        <v>183</v>
      </c>
      <c r="V435" s="247">
        <v>1</v>
      </c>
    </row>
    <row r="436" spans="1:22" s="268" customFormat="1" ht="24" customHeight="1">
      <c r="A436" s="579"/>
      <c r="B436" s="611"/>
      <c r="C436" s="581"/>
      <c r="D436" s="346"/>
      <c r="E436" s="343" t="s">
        <v>31</v>
      </c>
      <c r="F436" s="240" t="s">
        <v>590</v>
      </c>
      <c r="G436" s="247" t="s">
        <v>20</v>
      </c>
      <c r="H436" s="344">
        <f t="shared" si="133"/>
        <v>4</v>
      </c>
      <c r="I436" s="255">
        <v>4</v>
      </c>
      <c r="J436" s="255"/>
      <c r="K436" s="255"/>
      <c r="L436" s="255"/>
      <c r="M436" s="255"/>
      <c r="N436" s="255"/>
      <c r="O436" s="255"/>
      <c r="P436" s="255"/>
      <c r="Q436" s="255"/>
      <c r="R436" s="448" t="s">
        <v>180</v>
      </c>
      <c r="S436" s="256" t="s">
        <v>452</v>
      </c>
      <c r="T436" s="351" t="s">
        <v>591</v>
      </c>
      <c r="U436" s="247" t="s">
        <v>183</v>
      </c>
      <c r="V436" s="247">
        <v>400</v>
      </c>
    </row>
    <row r="437" spans="1:22" s="268" customFormat="1" ht="39.75" customHeight="1">
      <c r="A437" s="579"/>
      <c r="B437" s="611"/>
      <c r="C437" s="581"/>
      <c r="D437" s="346"/>
      <c r="E437" s="343" t="s">
        <v>34</v>
      </c>
      <c r="F437" s="240" t="s">
        <v>592</v>
      </c>
      <c r="G437" s="247" t="s">
        <v>20</v>
      </c>
      <c r="H437" s="344">
        <f t="shared" si="133"/>
        <v>2</v>
      </c>
      <c r="I437" s="255"/>
      <c r="J437" s="255">
        <v>2</v>
      </c>
      <c r="K437" s="255"/>
      <c r="L437" s="255"/>
      <c r="M437" s="255"/>
      <c r="N437" s="255"/>
      <c r="O437" s="255"/>
      <c r="P437" s="255"/>
      <c r="Q437" s="255"/>
      <c r="R437" s="448" t="s">
        <v>180</v>
      </c>
      <c r="S437" s="256" t="s">
        <v>593</v>
      </c>
      <c r="T437" s="351" t="s">
        <v>594</v>
      </c>
      <c r="U437" s="247" t="s">
        <v>595</v>
      </c>
      <c r="V437" s="247">
        <v>100</v>
      </c>
    </row>
    <row r="438" spans="1:22" s="268" customFormat="1" ht="15" customHeight="1">
      <c r="A438" s="579"/>
      <c r="B438" s="611"/>
      <c r="C438" s="581"/>
      <c r="D438" s="657" t="s">
        <v>21</v>
      </c>
      <c r="E438" s="658"/>
      <c r="F438" s="658"/>
      <c r="G438" s="659"/>
      <c r="H438" s="261">
        <f t="shared" ref="H438:Q438" si="134">H431+H432+H433+H434+H435+H436+H437</f>
        <v>1791.0069999999998</v>
      </c>
      <c r="I438" s="261">
        <f t="shared" si="134"/>
        <v>1789.0069999999998</v>
      </c>
      <c r="J438" s="261">
        <f t="shared" si="134"/>
        <v>2</v>
      </c>
      <c r="K438" s="261"/>
      <c r="L438" s="261">
        <f t="shared" si="134"/>
        <v>0</v>
      </c>
      <c r="M438" s="261">
        <f t="shared" si="134"/>
        <v>0</v>
      </c>
      <c r="N438" s="261">
        <f t="shared" si="134"/>
        <v>0</v>
      </c>
      <c r="O438" s="261">
        <f t="shared" si="134"/>
        <v>0</v>
      </c>
      <c r="P438" s="261">
        <f t="shared" si="134"/>
        <v>0</v>
      </c>
      <c r="Q438" s="261">
        <f t="shared" si="134"/>
        <v>0</v>
      </c>
      <c r="R438" s="660"/>
      <c r="S438" s="660"/>
      <c r="T438" s="660"/>
      <c r="U438" s="660"/>
      <c r="V438" s="661"/>
    </row>
    <row r="439" spans="1:22" s="268" customFormat="1" ht="43.5" customHeight="1">
      <c r="A439" s="579" t="s">
        <v>231</v>
      </c>
      <c r="B439" s="611" t="s">
        <v>173</v>
      </c>
      <c r="C439" s="581" t="s">
        <v>173</v>
      </c>
      <c r="D439" s="572" t="s">
        <v>195</v>
      </c>
      <c r="E439" s="654" t="s">
        <v>596</v>
      </c>
      <c r="F439" s="655"/>
      <c r="G439" s="288"/>
      <c r="H439" s="236"/>
      <c r="I439" s="236"/>
      <c r="J439" s="236"/>
      <c r="K439" s="236"/>
      <c r="L439" s="236"/>
      <c r="M439" s="236"/>
      <c r="N439" s="236"/>
      <c r="O439" s="236"/>
      <c r="P439" s="236"/>
      <c r="Q439" s="236"/>
      <c r="R439" s="422"/>
      <c r="S439" s="422"/>
      <c r="T439" s="423"/>
      <c r="U439" s="239"/>
      <c r="V439" s="239"/>
    </row>
    <row r="440" spans="1:22" s="268" customFormat="1" ht="104.25" customHeight="1">
      <c r="A440" s="579"/>
      <c r="B440" s="611"/>
      <c r="C440" s="581"/>
      <c r="D440" s="573"/>
      <c r="E440" s="272" t="s">
        <v>16</v>
      </c>
      <c r="F440" s="240" t="s">
        <v>597</v>
      </c>
      <c r="G440" s="247" t="s">
        <v>20</v>
      </c>
      <c r="H440" s="344">
        <f>I440+J440+L440+M440+N440+O440+P440+Q440</f>
        <v>120.18</v>
      </c>
      <c r="I440" s="243">
        <v>120.18</v>
      </c>
      <c r="J440" s="243"/>
      <c r="K440" s="243"/>
      <c r="L440" s="243"/>
      <c r="M440" s="243"/>
      <c r="N440" s="243"/>
      <c r="O440" s="243"/>
      <c r="P440" s="243"/>
      <c r="Q440" s="243"/>
      <c r="R440" s="448" t="s">
        <v>180</v>
      </c>
      <c r="S440" s="449" t="s">
        <v>598</v>
      </c>
      <c r="T440" s="351" t="s">
        <v>599</v>
      </c>
      <c r="U440" s="247" t="s">
        <v>183</v>
      </c>
      <c r="V440" s="247">
        <v>2</v>
      </c>
    </row>
    <row r="441" spans="1:22" s="268" customFormat="1" ht="40.5" customHeight="1">
      <c r="A441" s="579"/>
      <c r="B441" s="611"/>
      <c r="C441" s="581"/>
      <c r="D441" s="573"/>
      <c r="E441" s="272" t="s">
        <v>17</v>
      </c>
      <c r="F441" s="240" t="s">
        <v>600</v>
      </c>
      <c r="G441" s="247" t="s">
        <v>20</v>
      </c>
      <c r="H441" s="344">
        <f>I441+J441+L441+M441+N441+O441+P441+Q441</f>
        <v>4.5410000000000004</v>
      </c>
      <c r="I441" s="243"/>
      <c r="J441" s="243">
        <v>4.5410000000000004</v>
      </c>
      <c r="K441" s="243"/>
      <c r="L441" s="243"/>
      <c r="M441" s="243"/>
      <c r="N441" s="243"/>
      <c r="O441" s="243"/>
      <c r="P441" s="243"/>
      <c r="Q441" s="243"/>
      <c r="R441" s="448" t="s">
        <v>180</v>
      </c>
      <c r="S441" s="449" t="s">
        <v>598</v>
      </c>
      <c r="T441" s="425" t="s">
        <v>594</v>
      </c>
      <c r="U441" s="247" t="s">
        <v>595</v>
      </c>
      <c r="V441" s="247">
        <v>100</v>
      </c>
    </row>
    <row r="442" spans="1:22" s="268" customFormat="1" ht="15" customHeight="1">
      <c r="A442" s="579"/>
      <c r="B442" s="611"/>
      <c r="C442" s="581"/>
      <c r="D442" s="657" t="s">
        <v>21</v>
      </c>
      <c r="E442" s="658"/>
      <c r="F442" s="658"/>
      <c r="G442" s="659"/>
      <c r="H442" s="249">
        <f>H440+H441</f>
        <v>124.721</v>
      </c>
      <c r="I442" s="249">
        <f t="shared" ref="I442:Q442" si="135">I440+I441</f>
        <v>120.18</v>
      </c>
      <c r="J442" s="249">
        <f t="shared" si="135"/>
        <v>4.5410000000000004</v>
      </c>
      <c r="K442" s="249"/>
      <c r="L442" s="249">
        <f t="shared" si="135"/>
        <v>0</v>
      </c>
      <c r="M442" s="249">
        <f t="shared" si="135"/>
        <v>0</v>
      </c>
      <c r="N442" s="249">
        <f t="shared" si="135"/>
        <v>0</v>
      </c>
      <c r="O442" s="249">
        <f t="shared" si="135"/>
        <v>0</v>
      </c>
      <c r="P442" s="249">
        <f t="shared" si="135"/>
        <v>0</v>
      </c>
      <c r="Q442" s="249">
        <f t="shared" si="135"/>
        <v>0</v>
      </c>
      <c r="R442" s="645"/>
      <c r="S442" s="646"/>
      <c r="T442" s="646"/>
      <c r="U442" s="646"/>
      <c r="V442" s="647"/>
    </row>
    <row r="443" spans="1:22" s="268" customFormat="1" ht="15" customHeight="1">
      <c r="A443" s="389" t="s">
        <v>231</v>
      </c>
      <c r="B443" s="234" t="s">
        <v>173</v>
      </c>
      <c r="C443" s="269" t="s">
        <v>173</v>
      </c>
      <c r="D443" s="593" t="s">
        <v>22</v>
      </c>
      <c r="E443" s="593"/>
      <c r="F443" s="593"/>
      <c r="G443" s="593"/>
      <c r="H443" s="257">
        <f>H426+H429+H438+H442</f>
        <v>2113.4539999999997</v>
      </c>
      <c r="I443" s="257">
        <f>I426+I429+I438+I442</f>
        <v>2106.9129999999996</v>
      </c>
      <c r="J443" s="257">
        <f>J426+J429+J438+J442</f>
        <v>6.5410000000000004</v>
      </c>
      <c r="K443" s="257"/>
      <c r="L443" s="257">
        <f t="shared" ref="L443:Q443" si="136">L426+L429+L438+L442</f>
        <v>0</v>
      </c>
      <c r="M443" s="257">
        <f t="shared" si="136"/>
        <v>0</v>
      </c>
      <c r="N443" s="257">
        <f t="shared" si="136"/>
        <v>0</v>
      </c>
      <c r="O443" s="257">
        <f t="shared" si="136"/>
        <v>0</v>
      </c>
      <c r="P443" s="257">
        <f t="shared" si="136"/>
        <v>0</v>
      </c>
      <c r="Q443" s="257">
        <f t="shared" si="136"/>
        <v>0</v>
      </c>
      <c r="R443" s="594"/>
      <c r="S443" s="595"/>
      <c r="T443" s="595"/>
      <c r="U443" s="595"/>
      <c r="V443" s="596"/>
    </row>
    <row r="444" spans="1:22" s="268" customFormat="1" ht="15" customHeight="1">
      <c r="A444" s="389" t="s">
        <v>231</v>
      </c>
      <c r="B444" s="234" t="s">
        <v>173</v>
      </c>
      <c r="C444" s="269" t="s">
        <v>175</v>
      </c>
      <c r="D444" s="662" t="s">
        <v>601</v>
      </c>
      <c r="E444" s="662"/>
      <c r="F444" s="662"/>
      <c r="G444" s="662"/>
      <c r="H444" s="662"/>
      <c r="I444" s="662"/>
      <c r="J444" s="662"/>
      <c r="K444" s="662"/>
      <c r="L444" s="662"/>
      <c r="M444" s="662"/>
      <c r="N444" s="662"/>
      <c r="O444" s="662"/>
      <c r="P444" s="662"/>
      <c r="Q444" s="662"/>
      <c r="R444" s="662"/>
      <c r="S444" s="662"/>
      <c r="T444" s="662"/>
      <c r="U444" s="662"/>
      <c r="V444" s="662"/>
    </row>
    <row r="445" spans="1:22" s="268" customFormat="1" ht="29.25" customHeight="1">
      <c r="A445" s="579" t="s">
        <v>231</v>
      </c>
      <c r="B445" s="611" t="s">
        <v>173</v>
      </c>
      <c r="C445" s="581" t="s">
        <v>175</v>
      </c>
      <c r="D445" s="572" t="s">
        <v>173</v>
      </c>
      <c r="E445" s="654" t="s">
        <v>602</v>
      </c>
      <c r="F445" s="655"/>
      <c r="G445" s="288"/>
      <c r="H445" s="236"/>
      <c r="I445" s="236"/>
      <c r="J445" s="236"/>
      <c r="K445" s="236"/>
      <c r="L445" s="236"/>
      <c r="M445" s="236"/>
      <c r="N445" s="236"/>
      <c r="O445" s="236"/>
      <c r="P445" s="236"/>
      <c r="Q445" s="236"/>
      <c r="R445" s="422"/>
      <c r="S445" s="422"/>
      <c r="T445" s="423"/>
      <c r="U445" s="239"/>
      <c r="V445" s="239"/>
    </row>
    <row r="446" spans="1:22" s="268" customFormat="1" ht="195" customHeight="1">
      <c r="A446" s="579"/>
      <c r="B446" s="611"/>
      <c r="C446" s="581"/>
      <c r="D446" s="573"/>
      <c r="E446" s="343" t="s">
        <v>16</v>
      </c>
      <c r="F446" s="240" t="s">
        <v>603</v>
      </c>
      <c r="G446" s="247" t="s">
        <v>20</v>
      </c>
      <c r="H446" s="344">
        <f>I446+J446+L446+M446+N446+O446+P446+Q446</f>
        <v>66.8</v>
      </c>
      <c r="I446" s="243"/>
      <c r="J446" s="243"/>
      <c r="K446" s="243"/>
      <c r="L446" s="243">
        <v>66.8</v>
      </c>
      <c r="M446" s="243"/>
      <c r="N446" s="243"/>
      <c r="O446" s="243"/>
      <c r="P446" s="243"/>
      <c r="Q446" s="243"/>
      <c r="R446" s="448" t="s">
        <v>180</v>
      </c>
      <c r="S446" s="256" t="s">
        <v>604</v>
      </c>
      <c r="T446" s="351" t="s">
        <v>582</v>
      </c>
      <c r="U446" s="247" t="s">
        <v>183</v>
      </c>
      <c r="V446" s="247">
        <v>4</v>
      </c>
    </row>
    <row r="447" spans="1:22" s="268" customFormat="1" ht="137.25" customHeight="1">
      <c r="A447" s="579"/>
      <c r="B447" s="611"/>
      <c r="C447" s="581"/>
      <c r="D447" s="573"/>
      <c r="E447" s="343" t="s">
        <v>17</v>
      </c>
      <c r="F447" s="240" t="s">
        <v>605</v>
      </c>
      <c r="G447" s="247" t="s">
        <v>20</v>
      </c>
      <c r="H447" s="344">
        <f>I447+J447+L447+M447+N447+O447+P447+Q447</f>
        <v>19.765000000000001</v>
      </c>
      <c r="I447" s="243"/>
      <c r="J447" s="243"/>
      <c r="K447" s="243"/>
      <c r="L447" s="243">
        <v>19.765000000000001</v>
      </c>
      <c r="M447" s="243"/>
      <c r="N447" s="243"/>
      <c r="O447" s="243"/>
      <c r="P447" s="243"/>
      <c r="Q447" s="243"/>
      <c r="R447" s="448" t="s">
        <v>180</v>
      </c>
      <c r="S447" s="256" t="s">
        <v>606</v>
      </c>
      <c r="T447" s="351" t="s">
        <v>582</v>
      </c>
      <c r="U447" s="247" t="s">
        <v>183</v>
      </c>
      <c r="V447" s="247">
        <v>1</v>
      </c>
    </row>
    <row r="448" spans="1:22" s="268" customFormat="1" ht="114.75" customHeight="1">
      <c r="A448" s="579"/>
      <c r="B448" s="611"/>
      <c r="C448" s="581"/>
      <c r="D448" s="576"/>
      <c r="E448" s="343" t="s">
        <v>18</v>
      </c>
      <c r="F448" s="240" t="s">
        <v>607</v>
      </c>
      <c r="G448" s="247" t="s">
        <v>20</v>
      </c>
      <c r="H448" s="344">
        <f>I448+J448+L448+M448+N448+O448+P448+Q448</f>
        <v>194.3</v>
      </c>
      <c r="I448" s="255"/>
      <c r="J448" s="255"/>
      <c r="K448" s="255"/>
      <c r="L448" s="255">
        <v>194.3</v>
      </c>
      <c r="M448" s="255"/>
      <c r="N448" s="255"/>
      <c r="O448" s="255"/>
      <c r="P448" s="255"/>
      <c r="Q448" s="255"/>
      <c r="R448" s="448" t="s">
        <v>180</v>
      </c>
      <c r="S448" s="256" t="s">
        <v>608</v>
      </c>
      <c r="T448" s="351" t="s">
        <v>582</v>
      </c>
      <c r="U448" s="247" t="s">
        <v>183</v>
      </c>
      <c r="V448" s="247">
        <v>2</v>
      </c>
    </row>
    <row r="449" spans="1:22" s="268" customFormat="1" ht="166.5" customHeight="1">
      <c r="A449" s="579"/>
      <c r="B449" s="611"/>
      <c r="C449" s="581"/>
      <c r="D449" s="346"/>
      <c r="E449" s="343" t="s">
        <v>19</v>
      </c>
      <c r="F449" s="240" t="s">
        <v>609</v>
      </c>
      <c r="G449" s="247" t="s">
        <v>20</v>
      </c>
      <c r="H449" s="344">
        <f>I449+J449+L449+M449+N449+O449+P449+Q449</f>
        <v>105.9</v>
      </c>
      <c r="I449" s="243"/>
      <c r="J449" s="243"/>
      <c r="K449" s="243"/>
      <c r="L449" s="243">
        <v>105.9</v>
      </c>
      <c r="M449" s="243"/>
      <c r="N449" s="243"/>
      <c r="O449" s="243"/>
      <c r="P449" s="243"/>
      <c r="Q449" s="243"/>
      <c r="R449" s="448" t="s">
        <v>180</v>
      </c>
      <c r="S449" s="256" t="s">
        <v>610</v>
      </c>
      <c r="T449" s="351" t="s">
        <v>582</v>
      </c>
      <c r="U449" s="247" t="s">
        <v>183</v>
      </c>
      <c r="V449" s="247">
        <v>3</v>
      </c>
    </row>
    <row r="450" spans="1:22" s="268" customFormat="1" ht="15" customHeight="1">
      <c r="A450" s="579"/>
      <c r="B450" s="611"/>
      <c r="C450" s="581"/>
      <c r="D450" s="657" t="s">
        <v>21</v>
      </c>
      <c r="E450" s="658"/>
      <c r="F450" s="658"/>
      <c r="G450" s="659"/>
      <c r="H450" s="261">
        <f>H446+H447+H448+H449</f>
        <v>386.76499999999999</v>
      </c>
      <c r="I450" s="261">
        <f t="shared" ref="I450:Q450" si="137">I446+I447+I448+I449</f>
        <v>0</v>
      </c>
      <c r="J450" s="261">
        <f t="shared" si="137"/>
        <v>0</v>
      </c>
      <c r="K450" s="261"/>
      <c r="L450" s="261">
        <f t="shared" si="137"/>
        <v>386.76499999999999</v>
      </c>
      <c r="M450" s="261">
        <f t="shared" si="137"/>
        <v>0</v>
      </c>
      <c r="N450" s="261">
        <f t="shared" si="137"/>
        <v>0</v>
      </c>
      <c r="O450" s="261">
        <f t="shared" si="137"/>
        <v>0</v>
      </c>
      <c r="P450" s="261">
        <f t="shared" si="137"/>
        <v>0</v>
      </c>
      <c r="Q450" s="261">
        <f t="shared" si="137"/>
        <v>0</v>
      </c>
      <c r="R450" s="660"/>
      <c r="S450" s="660"/>
      <c r="T450" s="660"/>
      <c r="U450" s="660"/>
      <c r="V450" s="661"/>
    </row>
    <row r="451" spans="1:22" s="268" customFormat="1" ht="15" customHeight="1">
      <c r="A451" s="389" t="s">
        <v>231</v>
      </c>
      <c r="B451" s="234" t="s">
        <v>173</v>
      </c>
      <c r="C451" s="269" t="s">
        <v>175</v>
      </c>
      <c r="D451" s="593" t="s">
        <v>22</v>
      </c>
      <c r="E451" s="593"/>
      <c r="F451" s="593"/>
      <c r="G451" s="593"/>
      <c r="H451" s="257">
        <f>H450</f>
        <v>386.76499999999999</v>
      </c>
      <c r="I451" s="257">
        <f t="shared" ref="I451:Q451" si="138">I450</f>
        <v>0</v>
      </c>
      <c r="J451" s="257">
        <f t="shared" si="138"/>
        <v>0</v>
      </c>
      <c r="K451" s="257"/>
      <c r="L451" s="257">
        <f t="shared" si="138"/>
        <v>386.76499999999999</v>
      </c>
      <c r="M451" s="257">
        <f t="shared" si="138"/>
        <v>0</v>
      </c>
      <c r="N451" s="257">
        <f t="shared" si="138"/>
        <v>0</v>
      </c>
      <c r="O451" s="257">
        <f>O450</f>
        <v>0</v>
      </c>
      <c r="P451" s="257">
        <f t="shared" si="138"/>
        <v>0</v>
      </c>
      <c r="Q451" s="257">
        <f t="shared" si="138"/>
        <v>0</v>
      </c>
      <c r="R451" s="594"/>
      <c r="S451" s="595"/>
      <c r="T451" s="595"/>
      <c r="U451" s="595"/>
      <c r="V451" s="596"/>
    </row>
    <row r="452" spans="1:22" s="268" customFormat="1" ht="15" customHeight="1">
      <c r="A452" s="389" t="s">
        <v>231</v>
      </c>
      <c r="B452" s="234" t="s">
        <v>173</v>
      </c>
      <c r="C452" s="269" t="s">
        <v>186</v>
      </c>
      <c r="D452" s="662" t="s">
        <v>1133</v>
      </c>
      <c r="E452" s="662"/>
      <c r="F452" s="662"/>
      <c r="G452" s="662"/>
      <c r="H452" s="662"/>
      <c r="I452" s="662"/>
      <c r="J452" s="662"/>
      <c r="K452" s="662"/>
      <c r="L452" s="662"/>
      <c r="M452" s="662"/>
      <c r="N452" s="662"/>
      <c r="O452" s="662"/>
      <c r="P452" s="662"/>
      <c r="Q452" s="662"/>
      <c r="R452" s="662"/>
      <c r="S452" s="662"/>
      <c r="T452" s="662"/>
      <c r="U452" s="662"/>
      <c r="V452" s="662"/>
    </row>
    <row r="453" spans="1:22" s="268" customFormat="1" ht="25.5" customHeight="1">
      <c r="A453" s="579" t="s">
        <v>231</v>
      </c>
      <c r="B453" s="611" t="s">
        <v>173</v>
      </c>
      <c r="C453" s="581" t="s">
        <v>186</v>
      </c>
      <c r="D453" s="572" t="s">
        <v>173</v>
      </c>
      <c r="E453" s="654" t="s">
        <v>611</v>
      </c>
      <c r="F453" s="655"/>
      <c r="G453" s="288"/>
      <c r="H453" s="236"/>
      <c r="I453" s="236"/>
      <c r="J453" s="236"/>
      <c r="K453" s="236"/>
      <c r="L453" s="236"/>
      <c r="M453" s="236"/>
      <c r="N453" s="236"/>
      <c r="O453" s="236"/>
      <c r="P453" s="236"/>
      <c r="Q453" s="236"/>
      <c r="R453" s="422"/>
      <c r="S453" s="422"/>
      <c r="T453" s="423"/>
      <c r="U453" s="239"/>
      <c r="V453" s="239"/>
    </row>
    <row r="454" spans="1:22" s="268" customFormat="1" ht="51" customHeight="1">
      <c r="A454" s="579"/>
      <c r="B454" s="611"/>
      <c r="C454" s="581"/>
      <c r="D454" s="573"/>
      <c r="E454" s="343" t="s">
        <v>16</v>
      </c>
      <c r="F454" s="240" t="s">
        <v>612</v>
      </c>
      <c r="G454" s="247" t="s">
        <v>20</v>
      </c>
      <c r="H454" s="344">
        <f>I454+J454+L454+M454+N454+O454+P454+Q454</f>
        <v>188.37</v>
      </c>
      <c r="I454" s="243">
        <v>188.37</v>
      </c>
      <c r="J454" s="243"/>
      <c r="K454" s="243"/>
      <c r="L454" s="243"/>
      <c r="M454" s="243"/>
      <c r="N454" s="243"/>
      <c r="O454" s="243"/>
      <c r="P454" s="243"/>
      <c r="Q454" s="243"/>
      <c r="R454" s="448" t="s">
        <v>180</v>
      </c>
      <c r="S454" s="256" t="s">
        <v>613</v>
      </c>
      <c r="T454" s="351" t="s">
        <v>614</v>
      </c>
      <c r="U454" s="247" t="s">
        <v>615</v>
      </c>
      <c r="V454" s="247">
        <v>0.75</v>
      </c>
    </row>
    <row r="455" spans="1:22" s="268" customFormat="1" ht="15" customHeight="1">
      <c r="A455" s="579"/>
      <c r="B455" s="611"/>
      <c r="C455" s="581"/>
      <c r="D455" s="657" t="s">
        <v>21</v>
      </c>
      <c r="E455" s="658"/>
      <c r="F455" s="658"/>
      <c r="G455" s="659"/>
      <c r="H455" s="261">
        <f>H454</f>
        <v>188.37</v>
      </c>
      <c r="I455" s="261">
        <f t="shared" ref="I455:Q456" si="139">I454</f>
        <v>188.37</v>
      </c>
      <c r="J455" s="261">
        <f t="shared" si="139"/>
        <v>0</v>
      </c>
      <c r="K455" s="261"/>
      <c r="L455" s="261">
        <f t="shared" si="139"/>
        <v>0</v>
      </c>
      <c r="M455" s="261">
        <f t="shared" si="139"/>
        <v>0</v>
      </c>
      <c r="N455" s="261">
        <f t="shared" si="139"/>
        <v>0</v>
      </c>
      <c r="O455" s="261">
        <f t="shared" si="139"/>
        <v>0</v>
      </c>
      <c r="P455" s="261">
        <f t="shared" si="139"/>
        <v>0</v>
      </c>
      <c r="Q455" s="261">
        <f t="shared" si="139"/>
        <v>0</v>
      </c>
      <c r="R455" s="660"/>
      <c r="S455" s="660"/>
      <c r="T455" s="660"/>
      <c r="U455" s="660"/>
      <c r="V455" s="661"/>
    </row>
    <row r="456" spans="1:22" s="268" customFormat="1" ht="15" customHeight="1">
      <c r="A456" s="389" t="s">
        <v>231</v>
      </c>
      <c r="B456" s="234" t="s">
        <v>173</v>
      </c>
      <c r="C456" s="269" t="s">
        <v>186</v>
      </c>
      <c r="D456" s="663" t="s">
        <v>22</v>
      </c>
      <c r="E456" s="663"/>
      <c r="F456" s="663"/>
      <c r="G456" s="663"/>
      <c r="H456" s="257">
        <f>H455</f>
        <v>188.37</v>
      </c>
      <c r="I456" s="257">
        <f t="shared" si="139"/>
        <v>188.37</v>
      </c>
      <c r="J456" s="257">
        <f t="shared" si="139"/>
        <v>0</v>
      </c>
      <c r="K456" s="257"/>
      <c r="L456" s="257">
        <f t="shared" si="139"/>
        <v>0</v>
      </c>
      <c r="M456" s="257">
        <f t="shared" si="139"/>
        <v>0</v>
      </c>
      <c r="N456" s="257">
        <f>N455</f>
        <v>0</v>
      </c>
      <c r="O456" s="257">
        <f t="shared" si="139"/>
        <v>0</v>
      </c>
      <c r="P456" s="257">
        <f t="shared" si="139"/>
        <v>0</v>
      </c>
      <c r="Q456" s="257">
        <f t="shared" si="139"/>
        <v>0</v>
      </c>
      <c r="R456" s="594"/>
      <c r="S456" s="595"/>
      <c r="T456" s="595"/>
      <c r="U456" s="595"/>
      <c r="V456" s="596"/>
    </row>
    <row r="457" spans="1:22" s="268" customFormat="1" ht="13.5" customHeight="1">
      <c r="A457" s="389" t="s">
        <v>231</v>
      </c>
      <c r="B457" s="234" t="s">
        <v>173</v>
      </c>
      <c r="C457" s="269" t="s">
        <v>195</v>
      </c>
      <c r="D457" s="662" t="s">
        <v>616</v>
      </c>
      <c r="E457" s="662"/>
      <c r="F457" s="662"/>
      <c r="G457" s="662"/>
      <c r="H457" s="662"/>
      <c r="I457" s="662"/>
      <c r="J457" s="662"/>
      <c r="K457" s="662"/>
      <c r="L457" s="662"/>
      <c r="M457" s="662"/>
      <c r="N457" s="662"/>
      <c r="O457" s="662"/>
      <c r="P457" s="662"/>
      <c r="Q457" s="662"/>
      <c r="R457" s="662"/>
      <c r="S457" s="662"/>
      <c r="T457" s="662"/>
      <c r="U457" s="662"/>
      <c r="V457" s="662"/>
    </row>
    <row r="458" spans="1:22" s="268" customFormat="1" ht="24.75" customHeight="1">
      <c r="A458" s="579" t="s">
        <v>231</v>
      </c>
      <c r="B458" s="611" t="s">
        <v>173</v>
      </c>
      <c r="C458" s="581" t="s">
        <v>195</v>
      </c>
      <c r="D458" s="572" t="s">
        <v>173</v>
      </c>
      <c r="E458" s="654" t="s">
        <v>617</v>
      </c>
      <c r="F458" s="655"/>
      <c r="G458" s="288"/>
      <c r="H458" s="236"/>
      <c r="I458" s="236"/>
      <c r="J458" s="236"/>
      <c r="K458" s="236"/>
      <c r="L458" s="236"/>
      <c r="M458" s="236"/>
      <c r="N458" s="236"/>
      <c r="O458" s="236"/>
      <c r="P458" s="236"/>
      <c r="Q458" s="236"/>
      <c r="R458" s="422"/>
      <c r="S458" s="422"/>
      <c r="T458" s="423"/>
      <c r="U458" s="239"/>
      <c r="V458" s="239"/>
    </row>
    <row r="459" spans="1:22" s="268" customFormat="1" ht="26.25" customHeight="1">
      <c r="A459" s="579"/>
      <c r="B459" s="611"/>
      <c r="C459" s="581"/>
      <c r="D459" s="573"/>
      <c r="E459" s="343" t="s">
        <v>16</v>
      </c>
      <c r="F459" s="240" t="s">
        <v>618</v>
      </c>
      <c r="G459" s="247" t="s">
        <v>20</v>
      </c>
      <c r="H459" s="344">
        <v>19.195</v>
      </c>
      <c r="I459" s="243"/>
      <c r="J459" s="243"/>
      <c r="K459" s="243"/>
      <c r="L459" s="243"/>
      <c r="M459" s="243"/>
      <c r="N459" s="243"/>
      <c r="O459" s="243"/>
      <c r="P459" s="243"/>
      <c r="Q459" s="243"/>
      <c r="R459" s="448" t="s">
        <v>180</v>
      </c>
      <c r="S459" s="256" t="s">
        <v>619</v>
      </c>
      <c r="T459" s="425" t="s">
        <v>620</v>
      </c>
      <c r="U459" s="247" t="s">
        <v>183</v>
      </c>
      <c r="V459" s="247">
        <v>75</v>
      </c>
    </row>
    <row r="460" spans="1:22" s="268" customFormat="1" ht="15" customHeight="1">
      <c r="A460" s="579"/>
      <c r="B460" s="611"/>
      <c r="C460" s="581"/>
      <c r="D460" s="657" t="s">
        <v>21</v>
      </c>
      <c r="E460" s="658"/>
      <c r="F460" s="658"/>
      <c r="G460" s="659"/>
      <c r="H460" s="261">
        <f>H459</f>
        <v>19.195</v>
      </c>
      <c r="I460" s="261">
        <f t="shared" ref="I460:Q460" si="140">I459</f>
        <v>0</v>
      </c>
      <c r="J460" s="261">
        <f t="shared" si="140"/>
        <v>0</v>
      </c>
      <c r="K460" s="261"/>
      <c r="L460" s="261">
        <f t="shared" si="140"/>
        <v>0</v>
      </c>
      <c r="M460" s="261">
        <f t="shared" si="140"/>
        <v>0</v>
      </c>
      <c r="N460" s="261">
        <f t="shared" si="140"/>
        <v>0</v>
      </c>
      <c r="O460" s="261">
        <f t="shared" si="140"/>
        <v>0</v>
      </c>
      <c r="P460" s="261">
        <f t="shared" si="140"/>
        <v>0</v>
      </c>
      <c r="Q460" s="261">
        <f t="shared" si="140"/>
        <v>0</v>
      </c>
      <c r="R460" s="660"/>
      <c r="S460" s="660"/>
      <c r="T460" s="660"/>
      <c r="U460" s="660"/>
      <c r="V460" s="661"/>
    </row>
    <row r="461" spans="1:22" s="268" customFormat="1" ht="15" customHeight="1">
      <c r="A461" s="389" t="s">
        <v>231</v>
      </c>
      <c r="B461" s="234" t="s">
        <v>173</v>
      </c>
      <c r="C461" s="269" t="s">
        <v>195</v>
      </c>
      <c r="D461" s="593" t="s">
        <v>22</v>
      </c>
      <c r="E461" s="593"/>
      <c r="F461" s="593"/>
      <c r="G461" s="593"/>
      <c r="H461" s="257">
        <f t="shared" ref="H461:Q461" si="141">H460</f>
        <v>19.195</v>
      </c>
      <c r="I461" s="257">
        <f t="shared" si="141"/>
        <v>0</v>
      </c>
      <c r="J461" s="257">
        <f t="shared" si="141"/>
        <v>0</v>
      </c>
      <c r="K461" s="257"/>
      <c r="L461" s="257">
        <f t="shared" si="141"/>
        <v>0</v>
      </c>
      <c r="M461" s="257">
        <f t="shared" si="141"/>
        <v>0</v>
      </c>
      <c r="N461" s="257">
        <f t="shared" si="141"/>
        <v>0</v>
      </c>
      <c r="O461" s="257">
        <f t="shared" si="141"/>
        <v>0</v>
      </c>
      <c r="P461" s="257">
        <f t="shared" si="141"/>
        <v>0</v>
      </c>
      <c r="Q461" s="257">
        <f t="shared" si="141"/>
        <v>0</v>
      </c>
      <c r="R461" s="594"/>
      <c r="S461" s="595"/>
      <c r="T461" s="595"/>
      <c r="U461" s="595"/>
      <c r="V461" s="596"/>
    </row>
    <row r="462" spans="1:22" s="268" customFormat="1" ht="18.75" customHeight="1">
      <c r="A462" s="389" t="s">
        <v>231</v>
      </c>
      <c r="B462" s="234" t="s">
        <v>173</v>
      </c>
      <c r="C462" s="269" t="s">
        <v>204</v>
      </c>
      <c r="D462" s="662" t="s">
        <v>621</v>
      </c>
      <c r="E462" s="662"/>
      <c r="F462" s="662"/>
      <c r="G462" s="662"/>
      <c r="H462" s="662"/>
      <c r="I462" s="662"/>
      <c r="J462" s="662"/>
      <c r="K462" s="662"/>
      <c r="L462" s="662"/>
      <c r="M462" s="662"/>
      <c r="N462" s="662"/>
      <c r="O462" s="662"/>
      <c r="P462" s="662"/>
      <c r="Q462" s="662"/>
      <c r="R462" s="662"/>
      <c r="S462" s="662"/>
      <c r="T462" s="662"/>
      <c r="U462" s="662"/>
      <c r="V462" s="662"/>
    </row>
    <row r="463" spans="1:22" s="268" customFormat="1" ht="24.75" customHeight="1">
      <c r="A463" s="579" t="s">
        <v>231</v>
      </c>
      <c r="B463" s="611" t="s">
        <v>173</v>
      </c>
      <c r="C463" s="581" t="s">
        <v>204</v>
      </c>
      <c r="D463" s="572" t="s">
        <v>173</v>
      </c>
      <c r="E463" s="654" t="s">
        <v>622</v>
      </c>
      <c r="F463" s="655"/>
      <c r="G463" s="288"/>
      <c r="H463" s="236"/>
      <c r="I463" s="236"/>
      <c r="J463" s="236"/>
      <c r="K463" s="236"/>
      <c r="L463" s="236"/>
      <c r="M463" s="236"/>
      <c r="N463" s="236"/>
      <c r="O463" s="236"/>
      <c r="P463" s="236"/>
      <c r="Q463" s="236"/>
      <c r="R463" s="422"/>
      <c r="S463" s="422"/>
      <c r="T463" s="423"/>
      <c r="U463" s="239"/>
      <c r="V463" s="239"/>
    </row>
    <row r="464" spans="1:22" s="268" customFormat="1" ht="89.25" customHeight="1">
      <c r="A464" s="579"/>
      <c r="B464" s="611"/>
      <c r="C464" s="581"/>
      <c r="D464" s="573"/>
      <c r="E464" s="343" t="s">
        <v>16</v>
      </c>
      <c r="F464" s="240" t="s">
        <v>623</v>
      </c>
      <c r="G464" s="247" t="s">
        <v>20</v>
      </c>
      <c r="H464" s="344">
        <f>I464+J464+L464+M464+N464+O464+P464+Q464</f>
        <v>50</v>
      </c>
      <c r="I464" s="243">
        <v>50</v>
      </c>
      <c r="J464" s="243"/>
      <c r="K464" s="243"/>
      <c r="L464" s="243"/>
      <c r="M464" s="243"/>
      <c r="N464" s="243"/>
      <c r="O464" s="243"/>
      <c r="P464" s="243"/>
      <c r="Q464" s="243"/>
      <c r="R464" s="448" t="s">
        <v>180</v>
      </c>
      <c r="S464" s="256" t="s">
        <v>624</v>
      </c>
      <c r="T464" s="425" t="s">
        <v>591</v>
      </c>
      <c r="U464" s="247" t="s">
        <v>183</v>
      </c>
      <c r="V464" s="247">
        <v>15</v>
      </c>
    </row>
    <row r="465" spans="1:22" s="268" customFormat="1" ht="15" customHeight="1">
      <c r="A465" s="579"/>
      <c r="B465" s="611"/>
      <c r="C465" s="581"/>
      <c r="D465" s="657" t="s">
        <v>21</v>
      </c>
      <c r="E465" s="658"/>
      <c r="F465" s="658"/>
      <c r="G465" s="659"/>
      <c r="H465" s="261">
        <f>H464</f>
        <v>50</v>
      </c>
      <c r="I465" s="261">
        <f t="shared" ref="I465:Q466" si="142">I464</f>
        <v>50</v>
      </c>
      <c r="J465" s="261">
        <f t="shared" si="142"/>
        <v>0</v>
      </c>
      <c r="K465" s="261"/>
      <c r="L465" s="261">
        <f t="shared" si="142"/>
        <v>0</v>
      </c>
      <c r="M465" s="261">
        <f t="shared" si="142"/>
        <v>0</v>
      </c>
      <c r="N465" s="261">
        <f t="shared" si="142"/>
        <v>0</v>
      </c>
      <c r="O465" s="261">
        <f t="shared" si="142"/>
        <v>0</v>
      </c>
      <c r="P465" s="261">
        <f t="shared" si="142"/>
        <v>0</v>
      </c>
      <c r="Q465" s="261">
        <f t="shared" si="142"/>
        <v>0</v>
      </c>
      <c r="R465" s="660"/>
      <c r="S465" s="660"/>
      <c r="T465" s="660"/>
      <c r="U465" s="660"/>
      <c r="V465" s="661"/>
    </row>
    <row r="466" spans="1:22" s="268" customFormat="1" ht="15" customHeight="1">
      <c r="A466" s="389" t="s">
        <v>231</v>
      </c>
      <c r="B466" s="234" t="s">
        <v>173</v>
      </c>
      <c r="C466" s="269" t="s">
        <v>204</v>
      </c>
      <c r="D466" s="593" t="s">
        <v>22</v>
      </c>
      <c r="E466" s="593"/>
      <c r="F466" s="593"/>
      <c r="G466" s="593"/>
      <c r="H466" s="257">
        <f>H465</f>
        <v>50</v>
      </c>
      <c r="I466" s="257">
        <f t="shared" si="142"/>
        <v>50</v>
      </c>
      <c r="J466" s="257">
        <f>J465</f>
        <v>0</v>
      </c>
      <c r="K466" s="257"/>
      <c r="L466" s="257">
        <f t="shared" si="142"/>
        <v>0</v>
      </c>
      <c r="M466" s="257">
        <f t="shared" si="142"/>
        <v>0</v>
      </c>
      <c r="N466" s="257">
        <f>N465</f>
        <v>0</v>
      </c>
      <c r="O466" s="257">
        <f t="shared" si="142"/>
        <v>0</v>
      </c>
      <c r="P466" s="257">
        <f t="shared" si="142"/>
        <v>0</v>
      </c>
      <c r="Q466" s="257">
        <f t="shared" si="142"/>
        <v>0</v>
      </c>
      <c r="R466" s="594"/>
      <c r="S466" s="595"/>
      <c r="T466" s="595"/>
      <c r="U466" s="595"/>
      <c r="V466" s="596"/>
    </row>
    <row r="467" spans="1:22" s="284" customFormat="1" ht="15" customHeight="1">
      <c r="A467" s="389" t="s">
        <v>231</v>
      </c>
      <c r="B467" s="234" t="s">
        <v>173</v>
      </c>
      <c r="C467" s="622" t="s">
        <v>24</v>
      </c>
      <c r="D467" s="623"/>
      <c r="E467" s="623"/>
      <c r="F467" s="623"/>
      <c r="G467" s="623"/>
      <c r="H467" s="267">
        <f t="shared" ref="H467:Q467" si="143">H443+H451+H456+H461+H466</f>
        <v>2757.7839999999997</v>
      </c>
      <c r="I467" s="267">
        <f t="shared" si="143"/>
        <v>2345.2829999999994</v>
      </c>
      <c r="J467" s="267">
        <f t="shared" si="143"/>
        <v>6.5410000000000004</v>
      </c>
      <c r="K467" s="267"/>
      <c r="L467" s="267">
        <f t="shared" si="143"/>
        <v>386.76499999999999</v>
      </c>
      <c r="M467" s="267">
        <f t="shared" si="143"/>
        <v>0</v>
      </c>
      <c r="N467" s="267">
        <f t="shared" si="143"/>
        <v>0</v>
      </c>
      <c r="O467" s="267">
        <f t="shared" si="143"/>
        <v>0</v>
      </c>
      <c r="P467" s="267">
        <f t="shared" si="143"/>
        <v>0</v>
      </c>
      <c r="Q467" s="267">
        <f t="shared" si="143"/>
        <v>0</v>
      </c>
      <c r="R467" s="428"/>
      <c r="S467" s="648"/>
      <c r="T467" s="648"/>
      <c r="U467" s="648"/>
      <c r="V467" s="649"/>
    </row>
    <row r="468" spans="1:22" s="268" customFormat="1" ht="15" customHeight="1">
      <c r="A468" s="372" t="s">
        <v>231</v>
      </c>
      <c r="B468" s="232" t="s">
        <v>175</v>
      </c>
      <c r="C468" s="620" t="s">
        <v>625</v>
      </c>
      <c r="D468" s="620"/>
      <c r="E468" s="620"/>
      <c r="F468" s="620"/>
      <c r="G468" s="620"/>
      <c r="H468" s="620"/>
      <c r="I468" s="620"/>
      <c r="J468" s="620"/>
      <c r="K468" s="620"/>
      <c r="L468" s="620"/>
      <c r="M468" s="620"/>
      <c r="N468" s="620"/>
      <c r="O468" s="620"/>
      <c r="P468" s="620"/>
      <c r="Q468" s="620"/>
      <c r="R468" s="620"/>
      <c r="S468" s="620"/>
      <c r="T468" s="620"/>
      <c r="U468" s="620"/>
      <c r="V468" s="620"/>
    </row>
    <row r="469" spans="1:22" s="268" customFormat="1" ht="15" customHeight="1">
      <c r="A469" s="372" t="s">
        <v>231</v>
      </c>
      <c r="B469" s="232" t="s">
        <v>175</v>
      </c>
      <c r="C469" s="269" t="s">
        <v>173</v>
      </c>
      <c r="D469" s="621" t="s">
        <v>626</v>
      </c>
      <c r="E469" s="621"/>
      <c r="F469" s="621"/>
      <c r="G469" s="621"/>
      <c r="H469" s="621"/>
      <c r="I469" s="621"/>
      <c r="J469" s="621"/>
      <c r="K469" s="621"/>
      <c r="L469" s="621"/>
      <c r="M469" s="621"/>
      <c r="N469" s="621"/>
      <c r="O469" s="621"/>
      <c r="P469" s="621"/>
      <c r="Q469" s="621"/>
      <c r="R469" s="621"/>
      <c r="S469" s="621"/>
      <c r="T469" s="621"/>
      <c r="U469" s="621"/>
      <c r="V469" s="621"/>
    </row>
    <row r="470" spans="1:22" s="284" customFormat="1" ht="63" customHeight="1">
      <c r="A470" s="608" t="s">
        <v>231</v>
      </c>
      <c r="B470" s="611" t="s">
        <v>175</v>
      </c>
      <c r="C470" s="581" t="s">
        <v>173</v>
      </c>
      <c r="D470" s="572" t="s">
        <v>173</v>
      </c>
      <c r="E470" s="654" t="s">
        <v>627</v>
      </c>
      <c r="F470" s="655"/>
      <c r="G470" s="288"/>
      <c r="H470" s="236"/>
      <c r="I470" s="236"/>
      <c r="J470" s="236"/>
      <c r="K470" s="236"/>
      <c r="L470" s="236"/>
      <c r="M470" s="236"/>
      <c r="N470" s="236"/>
      <c r="O470" s="236"/>
      <c r="P470" s="236"/>
      <c r="Q470" s="236"/>
      <c r="R470" s="422"/>
      <c r="S470" s="422"/>
      <c r="T470" s="423"/>
      <c r="U470" s="239"/>
      <c r="V470" s="239"/>
    </row>
    <row r="471" spans="1:22" s="284" customFormat="1" ht="75.75" customHeight="1">
      <c r="A471" s="609"/>
      <c r="B471" s="611"/>
      <c r="C471" s="581"/>
      <c r="D471" s="573"/>
      <c r="E471" s="343" t="s">
        <v>16</v>
      </c>
      <c r="F471" s="497" t="s">
        <v>628</v>
      </c>
      <c r="G471" s="247" t="s">
        <v>20</v>
      </c>
      <c r="H471" s="344">
        <f>I471+J471+L471+M471+N471+O471+P471+Q471</f>
        <v>25</v>
      </c>
      <c r="I471" s="243">
        <v>25</v>
      </c>
      <c r="J471" s="243"/>
      <c r="K471" s="243"/>
      <c r="L471" s="243"/>
      <c r="M471" s="243"/>
      <c r="N471" s="243"/>
      <c r="O471" s="243"/>
      <c r="P471" s="243"/>
      <c r="Q471" s="243"/>
      <c r="R471" s="448" t="s">
        <v>180</v>
      </c>
      <c r="S471" s="256" t="s">
        <v>629</v>
      </c>
      <c r="T471" s="425" t="s">
        <v>630</v>
      </c>
      <c r="U471" s="247" t="s">
        <v>183</v>
      </c>
      <c r="V471" s="247">
        <v>140</v>
      </c>
    </row>
    <row r="472" spans="1:22" s="268" customFormat="1" ht="15" customHeight="1">
      <c r="A472" s="610"/>
      <c r="B472" s="611"/>
      <c r="C472" s="581"/>
      <c r="D472" s="656" t="s">
        <v>21</v>
      </c>
      <c r="E472" s="656"/>
      <c r="F472" s="656"/>
      <c r="G472" s="656"/>
      <c r="H472" s="249">
        <f>H471</f>
        <v>25</v>
      </c>
      <c r="I472" s="249">
        <f t="shared" ref="I472:Q474" si="144">I471</f>
        <v>25</v>
      </c>
      <c r="J472" s="249">
        <f t="shared" si="144"/>
        <v>0</v>
      </c>
      <c r="K472" s="249"/>
      <c r="L472" s="249">
        <f t="shared" si="144"/>
        <v>0</v>
      </c>
      <c r="M472" s="249">
        <f t="shared" si="144"/>
        <v>0</v>
      </c>
      <c r="N472" s="249">
        <f t="shared" si="144"/>
        <v>0</v>
      </c>
      <c r="O472" s="249">
        <f t="shared" si="144"/>
        <v>0</v>
      </c>
      <c r="P472" s="249">
        <f t="shared" si="144"/>
        <v>0</v>
      </c>
      <c r="Q472" s="249">
        <f t="shared" si="144"/>
        <v>0</v>
      </c>
      <c r="R472" s="645"/>
      <c r="S472" s="646"/>
      <c r="T472" s="646"/>
      <c r="U472" s="646"/>
      <c r="V472" s="647"/>
    </row>
    <row r="473" spans="1:22" s="268" customFormat="1" ht="15" customHeight="1">
      <c r="A473" s="389" t="s">
        <v>231</v>
      </c>
      <c r="B473" s="234" t="s">
        <v>175</v>
      </c>
      <c r="C473" s="269" t="s">
        <v>173</v>
      </c>
      <c r="D473" s="593" t="s">
        <v>22</v>
      </c>
      <c r="E473" s="593"/>
      <c r="F473" s="593"/>
      <c r="G473" s="593"/>
      <c r="H473" s="257">
        <f>H472</f>
        <v>25</v>
      </c>
      <c r="I473" s="257">
        <f t="shared" si="144"/>
        <v>25</v>
      </c>
      <c r="J473" s="257">
        <f t="shared" si="144"/>
        <v>0</v>
      </c>
      <c r="K473" s="257"/>
      <c r="L473" s="257">
        <f t="shared" si="144"/>
        <v>0</v>
      </c>
      <c r="M473" s="257">
        <f t="shared" si="144"/>
        <v>0</v>
      </c>
      <c r="N473" s="257">
        <f t="shared" si="144"/>
        <v>0</v>
      </c>
      <c r="O473" s="257">
        <f t="shared" si="144"/>
        <v>0</v>
      </c>
      <c r="P473" s="257">
        <f t="shared" si="144"/>
        <v>0</v>
      </c>
      <c r="Q473" s="257">
        <f t="shared" si="144"/>
        <v>0</v>
      </c>
      <c r="R473" s="594"/>
      <c r="S473" s="595"/>
      <c r="T473" s="595"/>
      <c r="U473" s="595"/>
      <c r="V473" s="596"/>
    </row>
    <row r="474" spans="1:22" s="284" customFormat="1" ht="15" customHeight="1">
      <c r="A474" s="389" t="s">
        <v>231</v>
      </c>
      <c r="B474" s="234" t="s">
        <v>175</v>
      </c>
      <c r="C474" s="622" t="s">
        <v>24</v>
      </c>
      <c r="D474" s="623"/>
      <c r="E474" s="623"/>
      <c r="F474" s="623"/>
      <c r="G474" s="623"/>
      <c r="H474" s="267">
        <f>H473</f>
        <v>25</v>
      </c>
      <c r="I474" s="267">
        <f>I473</f>
        <v>25</v>
      </c>
      <c r="J474" s="267">
        <f t="shared" si="144"/>
        <v>0</v>
      </c>
      <c r="K474" s="267"/>
      <c r="L474" s="267">
        <f t="shared" si="144"/>
        <v>0</v>
      </c>
      <c r="M474" s="267">
        <f t="shared" si="144"/>
        <v>0</v>
      </c>
      <c r="N474" s="267">
        <f t="shared" si="144"/>
        <v>0</v>
      </c>
      <c r="O474" s="267">
        <f t="shared" si="144"/>
        <v>0</v>
      </c>
      <c r="P474" s="267">
        <f t="shared" si="144"/>
        <v>0</v>
      </c>
      <c r="Q474" s="267">
        <f t="shared" si="144"/>
        <v>0</v>
      </c>
      <c r="R474" s="428"/>
      <c r="S474" s="648"/>
      <c r="T474" s="648"/>
      <c r="U474" s="648"/>
      <c r="V474" s="649"/>
    </row>
    <row r="475" spans="1:22" s="268" customFormat="1" ht="15" customHeight="1">
      <c r="A475" s="372" t="s">
        <v>231</v>
      </c>
      <c r="B475" s="232" t="s">
        <v>186</v>
      </c>
      <c r="C475" s="620" t="s">
        <v>631</v>
      </c>
      <c r="D475" s="620"/>
      <c r="E475" s="620"/>
      <c r="F475" s="620"/>
      <c r="G475" s="620"/>
      <c r="H475" s="620"/>
      <c r="I475" s="620"/>
      <c r="J475" s="620"/>
      <c r="K475" s="620"/>
      <c r="L475" s="620"/>
      <c r="M475" s="620"/>
      <c r="N475" s="620"/>
      <c r="O475" s="620"/>
      <c r="P475" s="620"/>
      <c r="Q475" s="620"/>
      <c r="R475" s="620"/>
      <c r="S475" s="620"/>
      <c r="T475" s="620"/>
      <c r="U475" s="620"/>
      <c r="V475" s="620"/>
    </row>
    <row r="476" spans="1:22" s="268" customFormat="1" ht="15" customHeight="1">
      <c r="A476" s="372" t="s">
        <v>231</v>
      </c>
      <c r="B476" s="232" t="s">
        <v>186</v>
      </c>
      <c r="C476" s="269" t="s">
        <v>173</v>
      </c>
      <c r="D476" s="621" t="s">
        <v>632</v>
      </c>
      <c r="E476" s="621"/>
      <c r="F476" s="621"/>
      <c r="G476" s="621"/>
      <c r="H476" s="621"/>
      <c r="I476" s="621"/>
      <c r="J476" s="621"/>
      <c r="K476" s="621"/>
      <c r="L476" s="621"/>
      <c r="M476" s="621"/>
      <c r="N476" s="621"/>
      <c r="O476" s="621"/>
      <c r="P476" s="621"/>
      <c r="Q476" s="621"/>
      <c r="R476" s="621"/>
      <c r="S476" s="621"/>
      <c r="T476" s="621"/>
      <c r="U476" s="621"/>
      <c r="V476" s="621"/>
    </row>
    <row r="477" spans="1:22" s="284" customFormat="1" ht="15" customHeight="1">
      <c r="A477" s="608" t="s">
        <v>231</v>
      </c>
      <c r="B477" s="611" t="s">
        <v>186</v>
      </c>
      <c r="C477" s="581" t="s">
        <v>173</v>
      </c>
      <c r="D477" s="572" t="s">
        <v>173</v>
      </c>
      <c r="E477" s="654" t="s">
        <v>633</v>
      </c>
      <c r="F477" s="655"/>
      <c r="G477" s="288"/>
      <c r="H477" s="236"/>
      <c r="I477" s="236"/>
      <c r="J477" s="236"/>
      <c r="K477" s="236"/>
      <c r="L477" s="236"/>
      <c r="M477" s="236"/>
      <c r="N477" s="236"/>
      <c r="O477" s="236"/>
      <c r="P477" s="236"/>
      <c r="Q477" s="236"/>
      <c r="R477" s="422"/>
      <c r="S477" s="422"/>
      <c r="T477" s="423"/>
      <c r="U477" s="239"/>
      <c r="V477" s="239"/>
    </row>
    <row r="478" spans="1:22" s="284" customFormat="1" ht="15" customHeight="1">
      <c r="A478" s="609"/>
      <c r="B478" s="611"/>
      <c r="C478" s="581"/>
      <c r="D478" s="573"/>
      <c r="E478" s="343" t="s">
        <v>16</v>
      </c>
      <c r="F478" s="238"/>
      <c r="G478" s="247"/>
      <c r="H478" s="344">
        <f>I478+J478+L478+M478+N478+O478+P478+Q478</f>
        <v>0</v>
      </c>
      <c r="I478" s="243"/>
      <c r="J478" s="243"/>
      <c r="K478" s="243"/>
      <c r="L478" s="243"/>
      <c r="M478" s="243"/>
      <c r="N478" s="243"/>
      <c r="O478" s="243"/>
      <c r="P478" s="243"/>
      <c r="Q478" s="243"/>
      <c r="R478" s="448"/>
      <c r="S478" s="449"/>
      <c r="T478" s="425"/>
      <c r="U478" s="247"/>
      <c r="V478" s="247"/>
    </row>
    <row r="479" spans="1:22" s="268" customFormat="1" ht="15" customHeight="1">
      <c r="A479" s="610"/>
      <c r="B479" s="611"/>
      <c r="C479" s="581"/>
      <c r="D479" s="656" t="s">
        <v>21</v>
      </c>
      <c r="E479" s="656"/>
      <c r="F479" s="656"/>
      <c r="G479" s="656"/>
      <c r="H479" s="249">
        <f>H478</f>
        <v>0</v>
      </c>
      <c r="I479" s="249">
        <f t="shared" ref="I479:Q479" si="145">I478</f>
        <v>0</v>
      </c>
      <c r="J479" s="249">
        <f t="shared" si="145"/>
        <v>0</v>
      </c>
      <c r="K479" s="249"/>
      <c r="L479" s="249">
        <f t="shared" si="145"/>
        <v>0</v>
      </c>
      <c r="M479" s="249">
        <f t="shared" si="145"/>
        <v>0</v>
      </c>
      <c r="N479" s="249">
        <f t="shared" si="145"/>
        <v>0</v>
      </c>
      <c r="O479" s="249">
        <f t="shared" si="145"/>
        <v>0</v>
      </c>
      <c r="P479" s="249">
        <f t="shared" si="145"/>
        <v>0</v>
      </c>
      <c r="Q479" s="249">
        <f t="shared" si="145"/>
        <v>0</v>
      </c>
      <c r="R479" s="645"/>
      <c r="S479" s="646"/>
      <c r="T479" s="646"/>
      <c r="U479" s="646"/>
      <c r="V479" s="647"/>
    </row>
    <row r="480" spans="1:22" s="268" customFormat="1" ht="15" customHeight="1">
      <c r="A480" s="579" t="s">
        <v>231</v>
      </c>
      <c r="B480" s="611" t="s">
        <v>186</v>
      </c>
      <c r="C480" s="581" t="s">
        <v>173</v>
      </c>
      <c r="D480" s="572" t="s">
        <v>175</v>
      </c>
      <c r="E480" s="654" t="s">
        <v>634</v>
      </c>
      <c r="F480" s="655"/>
      <c r="G480" s="288"/>
      <c r="H480" s="236"/>
      <c r="I480" s="236"/>
      <c r="J480" s="236"/>
      <c r="K480" s="236"/>
      <c r="L480" s="236"/>
      <c r="M480" s="236"/>
      <c r="N480" s="236"/>
      <c r="O480" s="236"/>
      <c r="P480" s="236"/>
      <c r="Q480" s="236"/>
      <c r="R480" s="422"/>
      <c r="S480" s="422"/>
      <c r="T480" s="423"/>
      <c r="U480" s="239"/>
      <c r="V480" s="239"/>
    </row>
    <row r="481" spans="1:22" s="268" customFormat="1" ht="40.5" customHeight="1">
      <c r="A481" s="579"/>
      <c r="B481" s="611"/>
      <c r="C481" s="581"/>
      <c r="D481" s="573"/>
      <c r="E481" s="272" t="s">
        <v>16</v>
      </c>
      <c r="F481" s="240" t="s">
        <v>635</v>
      </c>
      <c r="G481" s="247" t="s">
        <v>20</v>
      </c>
      <c r="H481" s="344">
        <f>I481+J481+L481+M481+N481+O481+P481+Q481</f>
        <v>132.6</v>
      </c>
      <c r="I481" s="243">
        <v>132.6</v>
      </c>
      <c r="J481" s="243"/>
      <c r="K481" s="243"/>
      <c r="L481" s="243"/>
      <c r="M481" s="243"/>
      <c r="N481" s="243"/>
      <c r="O481" s="243"/>
      <c r="P481" s="243"/>
      <c r="Q481" s="243"/>
      <c r="R481" s="448" t="s">
        <v>180</v>
      </c>
      <c r="S481" s="256" t="s">
        <v>629</v>
      </c>
      <c r="T481" s="351" t="s">
        <v>636</v>
      </c>
      <c r="U481" s="349" t="s">
        <v>595</v>
      </c>
      <c r="V481" s="247">
        <v>100</v>
      </c>
    </row>
    <row r="482" spans="1:22" s="268" customFormat="1" ht="15" customHeight="1">
      <c r="A482" s="579"/>
      <c r="B482" s="611"/>
      <c r="C482" s="581"/>
      <c r="D482" s="656" t="s">
        <v>21</v>
      </c>
      <c r="E482" s="656"/>
      <c r="F482" s="656"/>
      <c r="G482" s="656"/>
      <c r="H482" s="249">
        <f>H481</f>
        <v>132.6</v>
      </c>
      <c r="I482" s="249">
        <f t="shared" ref="I482:Q482" si="146">I481</f>
        <v>132.6</v>
      </c>
      <c r="J482" s="249">
        <f t="shared" si="146"/>
        <v>0</v>
      </c>
      <c r="K482" s="249"/>
      <c r="L482" s="249">
        <f t="shared" si="146"/>
        <v>0</v>
      </c>
      <c r="M482" s="249">
        <f t="shared" si="146"/>
        <v>0</v>
      </c>
      <c r="N482" s="249">
        <f t="shared" si="146"/>
        <v>0</v>
      </c>
      <c r="O482" s="249">
        <f t="shared" si="146"/>
        <v>0</v>
      </c>
      <c r="P482" s="249">
        <f t="shared" si="146"/>
        <v>0</v>
      </c>
      <c r="Q482" s="249">
        <f t="shared" si="146"/>
        <v>0</v>
      </c>
      <c r="R482" s="645"/>
      <c r="S482" s="646"/>
      <c r="T482" s="646"/>
      <c r="U482" s="646"/>
      <c r="V482" s="647"/>
    </row>
    <row r="483" spans="1:22" s="268" customFormat="1" ht="15" customHeight="1">
      <c r="A483" s="389" t="s">
        <v>231</v>
      </c>
      <c r="B483" s="234" t="s">
        <v>186</v>
      </c>
      <c r="C483" s="269" t="s">
        <v>173</v>
      </c>
      <c r="D483" s="593" t="s">
        <v>22</v>
      </c>
      <c r="E483" s="593"/>
      <c r="F483" s="593"/>
      <c r="G483" s="593"/>
      <c r="H483" s="257">
        <f t="shared" ref="H483:Q483" si="147">H479+H482</f>
        <v>132.6</v>
      </c>
      <c r="I483" s="257">
        <f t="shared" si="147"/>
        <v>132.6</v>
      </c>
      <c r="J483" s="257">
        <f t="shared" si="147"/>
        <v>0</v>
      </c>
      <c r="K483" s="257"/>
      <c r="L483" s="257">
        <f t="shared" si="147"/>
        <v>0</v>
      </c>
      <c r="M483" s="257">
        <f t="shared" si="147"/>
        <v>0</v>
      </c>
      <c r="N483" s="257">
        <f t="shared" si="147"/>
        <v>0</v>
      </c>
      <c r="O483" s="257">
        <f t="shared" si="147"/>
        <v>0</v>
      </c>
      <c r="P483" s="257">
        <f t="shared" si="147"/>
        <v>0</v>
      </c>
      <c r="Q483" s="257">
        <f t="shared" si="147"/>
        <v>0</v>
      </c>
      <c r="R483" s="594"/>
      <c r="S483" s="595"/>
      <c r="T483" s="595"/>
      <c r="U483" s="595"/>
      <c r="V483" s="596"/>
    </row>
    <row r="484" spans="1:22" s="284" customFormat="1" ht="15" customHeight="1">
      <c r="A484" s="389" t="s">
        <v>231</v>
      </c>
      <c r="B484" s="234" t="s">
        <v>186</v>
      </c>
      <c r="C484" s="622" t="s">
        <v>24</v>
      </c>
      <c r="D484" s="623"/>
      <c r="E484" s="623"/>
      <c r="F484" s="623"/>
      <c r="G484" s="623"/>
      <c r="H484" s="267">
        <f>H483</f>
        <v>132.6</v>
      </c>
      <c r="I484" s="267">
        <f t="shared" ref="I484:Q484" si="148">I483</f>
        <v>132.6</v>
      </c>
      <c r="J484" s="267">
        <f t="shared" si="148"/>
        <v>0</v>
      </c>
      <c r="K484" s="267"/>
      <c r="L484" s="267">
        <f t="shared" si="148"/>
        <v>0</v>
      </c>
      <c r="M484" s="267">
        <f>M483</f>
        <v>0</v>
      </c>
      <c r="N484" s="267">
        <f t="shared" si="148"/>
        <v>0</v>
      </c>
      <c r="O484" s="267">
        <f>O483</f>
        <v>0</v>
      </c>
      <c r="P484" s="267">
        <f t="shared" si="148"/>
        <v>0</v>
      </c>
      <c r="Q484" s="267">
        <f t="shared" si="148"/>
        <v>0</v>
      </c>
      <c r="R484" s="428"/>
      <c r="S484" s="648"/>
      <c r="T484" s="648"/>
      <c r="U484" s="648"/>
      <c r="V484" s="649"/>
    </row>
    <row r="485" spans="1:22" s="284" customFormat="1" ht="15" customHeight="1">
      <c r="A485" s="389" t="s">
        <v>231</v>
      </c>
      <c r="B485" s="650" t="s">
        <v>638</v>
      </c>
      <c r="C485" s="650"/>
      <c r="D485" s="650"/>
      <c r="E485" s="650"/>
      <c r="F485" s="650"/>
      <c r="G485" s="650"/>
      <c r="H485" s="230">
        <f t="shared" ref="H485:Q485" si="149">H467+H474+H484</f>
        <v>2915.3839999999996</v>
      </c>
      <c r="I485" s="230">
        <f t="shared" si="149"/>
        <v>2502.8829999999994</v>
      </c>
      <c r="J485" s="230">
        <f t="shared" si="149"/>
        <v>6.5410000000000004</v>
      </c>
      <c r="K485" s="230"/>
      <c r="L485" s="230">
        <f t="shared" si="149"/>
        <v>386.76499999999999</v>
      </c>
      <c r="M485" s="230">
        <f t="shared" si="149"/>
        <v>0</v>
      </c>
      <c r="N485" s="230">
        <f t="shared" si="149"/>
        <v>0</v>
      </c>
      <c r="O485" s="230">
        <f t="shared" si="149"/>
        <v>0</v>
      </c>
      <c r="P485" s="230">
        <f t="shared" si="149"/>
        <v>0</v>
      </c>
      <c r="Q485" s="230">
        <f t="shared" si="149"/>
        <v>0</v>
      </c>
      <c r="R485" s="651"/>
      <c r="S485" s="652"/>
      <c r="T485" s="652"/>
      <c r="U485" s="652"/>
      <c r="V485" s="653"/>
    </row>
    <row r="486" spans="1:22" ht="18" customHeight="1">
      <c r="A486" s="773" t="s">
        <v>1113</v>
      </c>
      <c r="B486" s="773"/>
      <c r="C486" s="773"/>
      <c r="D486" s="773"/>
      <c r="E486" s="773"/>
      <c r="F486" s="773"/>
      <c r="G486" s="773"/>
      <c r="H486" s="773"/>
      <c r="I486" s="773"/>
      <c r="J486" s="773"/>
      <c r="K486" s="773"/>
      <c r="L486" s="773"/>
      <c r="M486" s="773"/>
      <c r="N486" s="773"/>
      <c r="O486" s="773"/>
      <c r="P486" s="773"/>
      <c r="Q486" s="773"/>
      <c r="R486" s="773"/>
      <c r="S486" s="773"/>
      <c r="T486" s="773"/>
      <c r="U486" s="773"/>
      <c r="V486" s="774"/>
    </row>
    <row r="487" spans="1:22" s="4" customFormat="1" ht="15" customHeight="1">
      <c r="A487" s="389" t="s">
        <v>308</v>
      </c>
      <c r="B487" s="567" t="s">
        <v>639</v>
      </c>
      <c r="C487" s="568"/>
      <c r="D487" s="568"/>
      <c r="E487" s="568"/>
      <c r="F487" s="568"/>
      <c r="G487" s="568"/>
      <c r="H487" s="568"/>
      <c r="I487" s="568"/>
      <c r="J487" s="568"/>
      <c r="K487" s="568"/>
      <c r="L487" s="568"/>
      <c r="M487" s="568"/>
      <c r="N487" s="568"/>
      <c r="O487" s="568"/>
      <c r="P487" s="568"/>
      <c r="Q487" s="568"/>
      <c r="R487" s="568"/>
      <c r="S487" s="568"/>
      <c r="T487" s="568"/>
      <c r="U487" s="568"/>
      <c r="V487" s="568"/>
    </row>
    <row r="488" spans="1:22" s="4" customFormat="1" ht="15" customHeight="1">
      <c r="A488" s="372" t="s">
        <v>308</v>
      </c>
      <c r="B488" s="158" t="s">
        <v>173</v>
      </c>
      <c r="C488" s="577" t="s">
        <v>640</v>
      </c>
      <c r="D488" s="577"/>
      <c r="E488" s="577"/>
      <c r="F488" s="577"/>
      <c r="G488" s="577"/>
      <c r="H488" s="577"/>
      <c r="I488" s="577"/>
      <c r="J488" s="577"/>
      <c r="K488" s="577"/>
      <c r="L488" s="577"/>
      <c r="M488" s="577"/>
      <c r="N488" s="577"/>
      <c r="O488" s="577"/>
      <c r="P488" s="577"/>
      <c r="Q488" s="577"/>
      <c r="R488" s="577"/>
      <c r="S488" s="577"/>
      <c r="T488" s="577"/>
      <c r="U488" s="577"/>
      <c r="V488" s="577"/>
    </row>
    <row r="489" spans="1:22" s="4" customFormat="1" ht="15" customHeight="1">
      <c r="A489" s="372" t="s">
        <v>308</v>
      </c>
      <c r="B489" s="197" t="s">
        <v>173</v>
      </c>
      <c r="C489" s="199" t="s">
        <v>173</v>
      </c>
      <c r="D489" s="578" t="s">
        <v>641</v>
      </c>
      <c r="E489" s="578"/>
      <c r="F489" s="578"/>
      <c r="G489" s="578"/>
      <c r="H489" s="578"/>
      <c r="I489" s="578"/>
      <c r="J489" s="578"/>
      <c r="K489" s="578"/>
      <c r="L489" s="578"/>
      <c r="M489" s="578"/>
      <c r="N489" s="578"/>
      <c r="O489" s="578"/>
      <c r="P489" s="578"/>
      <c r="Q489" s="578"/>
      <c r="R489" s="578"/>
      <c r="S489" s="578"/>
      <c r="T489" s="578"/>
      <c r="U489" s="578"/>
      <c r="V489" s="578"/>
    </row>
    <row r="490" spans="1:22" s="72" customFormat="1" ht="15" customHeight="1">
      <c r="A490" s="608" t="s">
        <v>308</v>
      </c>
      <c r="B490" s="570" t="s">
        <v>173</v>
      </c>
      <c r="C490" s="571" t="s">
        <v>173</v>
      </c>
      <c r="D490" s="531" t="s">
        <v>173</v>
      </c>
      <c r="E490" s="533" t="s">
        <v>642</v>
      </c>
      <c r="F490" s="534"/>
      <c r="G490" s="170"/>
      <c r="H490" s="171"/>
      <c r="I490" s="171"/>
      <c r="J490" s="171"/>
      <c r="K490" s="171"/>
      <c r="L490" s="171"/>
      <c r="M490" s="171"/>
      <c r="N490" s="171"/>
      <c r="O490" s="171"/>
      <c r="P490" s="171"/>
      <c r="Q490" s="171"/>
      <c r="R490" s="416"/>
      <c r="S490" s="416"/>
      <c r="T490" s="411"/>
      <c r="U490" s="206"/>
      <c r="V490" s="206"/>
    </row>
    <row r="491" spans="1:22" s="72" customFormat="1" ht="75.75" customHeight="1">
      <c r="A491" s="609"/>
      <c r="B491" s="570"/>
      <c r="C491" s="571"/>
      <c r="D491" s="561"/>
      <c r="E491" s="172" t="s">
        <v>16</v>
      </c>
      <c r="F491" s="240" t="s">
        <v>643</v>
      </c>
      <c r="G491" s="247" t="s">
        <v>524</v>
      </c>
      <c r="H491" s="186">
        <f>I491+J491+L491+M491+N491+O491+P491+Q491</f>
        <v>240.2</v>
      </c>
      <c r="I491" s="160"/>
      <c r="J491" s="160"/>
      <c r="K491" s="160"/>
      <c r="L491" s="160">
        <v>100</v>
      </c>
      <c r="M491" s="160"/>
      <c r="N491" s="160"/>
      <c r="O491" s="160"/>
      <c r="P491" s="160"/>
      <c r="Q491" s="160">
        <v>140.19999999999999</v>
      </c>
      <c r="R491" s="417" t="s">
        <v>644</v>
      </c>
      <c r="S491" s="211" t="s">
        <v>645</v>
      </c>
      <c r="T491" s="408" t="s">
        <v>646</v>
      </c>
      <c r="U491" s="160" t="s">
        <v>183</v>
      </c>
      <c r="V491" s="160">
        <v>242</v>
      </c>
    </row>
    <row r="492" spans="1:22" s="4" customFormat="1" ht="15" customHeight="1">
      <c r="A492" s="610"/>
      <c r="B492" s="570"/>
      <c r="C492" s="571"/>
      <c r="D492" s="575" t="s">
        <v>21</v>
      </c>
      <c r="E492" s="575"/>
      <c r="F492" s="575"/>
      <c r="G492" s="575"/>
      <c r="H492" s="185">
        <f>H491</f>
        <v>240.2</v>
      </c>
      <c r="I492" s="185">
        <f t="shared" ref="I492:Q492" si="150">I491</f>
        <v>0</v>
      </c>
      <c r="J492" s="185">
        <f t="shared" si="150"/>
        <v>0</v>
      </c>
      <c r="K492" s="185">
        <f t="shared" si="150"/>
        <v>0</v>
      </c>
      <c r="L492" s="185">
        <f t="shared" si="150"/>
        <v>100</v>
      </c>
      <c r="M492" s="185">
        <f t="shared" si="150"/>
        <v>0</v>
      </c>
      <c r="N492" s="185">
        <f t="shared" si="150"/>
        <v>0</v>
      </c>
      <c r="O492" s="185">
        <f t="shared" si="150"/>
        <v>0</v>
      </c>
      <c r="P492" s="185">
        <f t="shared" si="150"/>
        <v>0</v>
      </c>
      <c r="Q492" s="185">
        <f t="shared" si="150"/>
        <v>140.19999999999999</v>
      </c>
      <c r="R492" s="562"/>
      <c r="S492" s="563"/>
      <c r="T492" s="563"/>
      <c r="U492" s="563"/>
      <c r="V492" s="564"/>
    </row>
    <row r="493" spans="1:22" s="4" customFormat="1" ht="15" customHeight="1">
      <c r="A493" s="371" t="s">
        <v>308</v>
      </c>
      <c r="B493" s="197" t="s">
        <v>173</v>
      </c>
      <c r="C493" s="199" t="s">
        <v>173</v>
      </c>
      <c r="D493" s="565" t="s">
        <v>22</v>
      </c>
      <c r="E493" s="565"/>
      <c r="F493" s="565"/>
      <c r="G493" s="565"/>
      <c r="H493" s="182">
        <f>H492</f>
        <v>240.2</v>
      </c>
      <c r="I493" s="182">
        <f t="shared" ref="I493:Q495" si="151">I492</f>
        <v>0</v>
      </c>
      <c r="J493" s="182">
        <f t="shared" si="151"/>
        <v>0</v>
      </c>
      <c r="K493" s="182"/>
      <c r="L493" s="182">
        <f t="shared" si="151"/>
        <v>100</v>
      </c>
      <c r="M493" s="182">
        <f t="shared" si="151"/>
        <v>0</v>
      </c>
      <c r="N493" s="182">
        <f t="shared" si="151"/>
        <v>0</v>
      </c>
      <c r="O493" s="182">
        <f t="shared" si="151"/>
        <v>0</v>
      </c>
      <c r="P493" s="182">
        <f t="shared" si="151"/>
        <v>0</v>
      </c>
      <c r="Q493" s="182">
        <f t="shared" si="151"/>
        <v>140.19999999999999</v>
      </c>
      <c r="R493" s="516"/>
      <c r="S493" s="517"/>
      <c r="T493" s="517"/>
      <c r="U493" s="517"/>
      <c r="V493" s="518"/>
    </row>
    <row r="494" spans="1:22" s="72" customFormat="1" ht="15" customHeight="1">
      <c r="A494" s="371" t="s">
        <v>308</v>
      </c>
      <c r="B494" s="197" t="s">
        <v>173</v>
      </c>
      <c r="C494" s="541" t="s">
        <v>24</v>
      </c>
      <c r="D494" s="542"/>
      <c r="E494" s="542"/>
      <c r="F494" s="542"/>
      <c r="G494" s="542"/>
      <c r="H494" s="183">
        <f>H493</f>
        <v>240.2</v>
      </c>
      <c r="I494" s="183">
        <f t="shared" si="151"/>
        <v>0</v>
      </c>
      <c r="J494" s="183">
        <f t="shared" si="151"/>
        <v>0</v>
      </c>
      <c r="K494" s="183"/>
      <c r="L494" s="183">
        <f t="shared" si="151"/>
        <v>100</v>
      </c>
      <c r="M494" s="183">
        <f t="shared" si="151"/>
        <v>0</v>
      </c>
      <c r="N494" s="183">
        <f t="shared" si="151"/>
        <v>0</v>
      </c>
      <c r="O494" s="183">
        <f t="shared" si="151"/>
        <v>0</v>
      </c>
      <c r="P494" s="183">
        <f t="shared" si="151"/>
        <v>0</v>
      </c>
      <c r="Q494" s="183">
        <f t="shared" si="151"/>
        <v>140.19999999999999</v>
      </c>
      <c r="R494" s="421"/>
      <c r="S494" s="544"/>
      <c r="T494" s="544"/>
      <c r="U494" s="544"/>
      <c r="V494" s="545"/>
    </row>
    <row r="495" spans="1:22" s="72" customFormat="1" ht="15" customHeight="1">
      <c r="A495" s="371" t="s">
        <v>308</v>
      </c>
      <c r="B495" s="566" t="s">
        <v>647</v>
      </c>
      <c r="C495" s="566"/>
      <c r="D495" s="566"/>
      <c r="E495" s="566"/>
      <c r="F495" s="566"/>
      <c r="G495" s="566"/>
      <c r="H495" s="184">
        <f>H494</f>
        <v>240.2</v>
      </c>
      <c r="I495" s="184">
        <f t="shared" si="151"/>
        <v>0</v>
      </c>
      <c r="J495" s="184">
        <f t="shared" si="151"/>
        <v>0</v>
      </c>
      <c r="K495" s="184"/>
      <c r="L495" s="184">
        <f t="shared" si="151"/>
        <v>100</v>
      </c>
      <c r="M495" s="184">
        <f t="shared" si="151"/>
        <v>0</v>
      </c>
      <c r="N495" s="184">
        <f t="shared" si="151"/>
        <v>0</v>
      </c>
      <c r="O495" s="184">
        <f t="shared" si="151"/>
        <v>0</v>
      </c>
      <c r="P495" s="184">
        <f t="shared" si="151"/>
        <v>0</v>
      </c>
      <c r="Q495" s="184">
        <f t="shared" si="151"/>
        <v>140.19999999999999</v>
      </c>
      <c r="R495" s="549"/>
      <c r="S495" s="550"/>
      <c r="T495" s="550"/>
      <c r="U495" s="550"/>
      <c r="V495" s="551"/>
    </row>
    <row r="496" spans="1:22" ht="18" customHeight="1">
      <c r="A496" s="773" t="s">
        <v>1114</v>
      </c>
      <c r="B496" s="773"/>
      <c r="C496" s="773"/>
      <c r="D496" s="773"/>
      <c r="E496" s="773"/>
      <c r="F496" s="773"/>
      <c r="G496" s="773"/>
      <c r="H496" s="773"/>
      <c r="I496" s="773"/>
      <c r="J496" s="773"/>
      <c r="K496" s="773"/>
      <c r="L496" s="773"/>
      <c r="M496" s="773"/>
      <c r="N496" s="773"/>
      <c r="O496" s="773"/>
      <c r="P496" s="773"/>
      <c r="Q496" s="773"/>
      <c r="R496" s="773"/>
      <c r="S496" s="773"/>
      <c r="T496" s="773"/>
      <c r="U496" s="773"/>
      <c r="V496" s="774"/>
    </row>
    <row r="497" spans="1:22" s="4" customFormat="1" ht="17.25" customHeight="1">
      <c r="A497" s="371" t="s">
        <v>243</v>
      </c>
      <c r="B497" s="567" t="s">
        <v>648</v>
      </c>
      <c r="C497" s="568"/>
      <c r="D497" s="568"/>
      <c r="E497" s="568"/>
      <c r="F497" s="568"/>
      <c r="G497" s="568"/>
      <c r="H497" s="568"/>
      <c r="I497" s="568"/>
      <c r="J497" s="568"/>
      <c r="K497" s="568"/>
      <c r="L497" s="568"/>
      <c r="M497" s="568"/>
      <c r="N497" s="568"/>
      <c r="O497" s="568"/>
      <c r="P497" s="568"/>
      <c r="Q497" s="568"/>
      <c r="R497" s="568"/>
      <c r="S497" s="568"/>
      <c r="T497" s="568"/>
      <c r="U497" s="568"/>
      <c r="V497" s="568"/>
    </row>
    <row r="498" spans="1:22" s="268" customFormat="1" ht="15" customHeight="1">
      <c r="A498" s="389" t="s">
        <v>243</v>
      </c>
      <c r="B498" s="232" t="s">
        <v>173</v>
      </c>
      <c r="C498" s="620" t="s">
        <v>649</v>
      </c>
      <c r="D498" s="620"/>
      <c r="E498" s="620"/>
      <c r="F498" s="620"/>
      <c r="G498" s="620"/>
      <c r="H498" s="620"/>
      <c r="I498" s="620"/>
      <c r="J498" s="620"/>
      <c r="K498" s="620"/>
      <c r="L498" s="620"/>
      <c r="M498" s="620"/>
      <c r="N498" s="620"/>
      <c r="O498" s="620"/>
      <c r="P498" s="620"/>
      <c r="Q498" s="620"/>
      <c r="R498" s="620"/>
      <c r="S498" s="620"/>
      <c r="T498" s="620"/>
      <c r="U498" s="620"/>
      <c r="V498" s="620"/>
    </row>
    <row r="499" spans="1:22" s="268" customFormat="1" ht="15" customHeight="1">
      <c r="A499" s="389" t="s">
        <v>243</v>
      </c>
      <c r="B499" s="234" t="s">
        <v>173</v>
      </c>
      <c r="C499" s="269" t="s">
        <v>173</v>
      </c>
      <c r="D499" s="621" t="s">
        <v>650</v>
      </c>
      <c r="E499" s="621"/>
      <c r="F499" s="621"/>
      <c r="G499" s="621"/>
      <c r="H499" s="621"/>
      <c r="I499" s="621"/>
      <c r="J499" s="621"/>
      <c r="K499" s="621"/>
      <c r="L499" s="621"/>
      <c r="M499" s="621"/>
      <c r="N499" s="621"/>
      <c r="O499" s="621"/>
      <c r="P499" s="621"/>
      <c r="Q499" s="621"/>
      <c r="R499" s="621"/>
      <c r="S499" s="621"/>
      <c r="T499" s="621"/>
      <c r="U499" s="621"/>
      <c r="V499" s="621"/>
    </row>
    <row r="500" spans="1:22" s="284" customFormat="1" ht="52.5" customHeight="1">
      <c r="A500" s="608" t="s">
        <v>243</v>
      </c>
      <c r="B500" s="611" t="s">
        <v>173</v>
      </c>
      <c r="C500" s="581" t="s">
        <v>173</v>
      </c>
      <c r="D500" s="572" t="s">
        <v>173</v>
      </c>
      <c r="E500" s="654" t="s">
        <v>651</v>
      </c>
      <c r="F500" s="655"/>
      <c r="G500" s="288"/>
      <c r="H500" s="237"/>
      <c r="I500" s="237"/>
      <c r="J500" s="237"/>
      <c r="K500" s="237"/>
      <c r="L500" s="237"/>
      <c r="M500" s="237"/>
      <c r="N500" s="237"/>
      <c r="O500" s="237"/>
      <c r="P500" s="237"/>
      <c r="Q500" s="237"/>
      <c r="R500" s="422"/>
      <c r="S500" s="422"/>
      <c r="T500" s="423"/>
      <c r="U500" s="239"/>
      <c r="V500" s="239"/>
    </row>
    <row r="501" spans="1:22" s="284" customFormat="1" ht="40.5" customHeight="1">
      <c r="A501" s="609"/>
      <c r="B501" s="611"/>
      <c r="C501" s="581"/>
      <c r="D501" s="573"/>
      <c r="E501" s="343" t="s">
        <v>357</v>
      </c>
      <c r="F501" s="240" t="s">
        <v>652</v>
      </c>
      <c r="G501" s="247" t="s">
        <v>524</v>
      </c>
      <c r="H501" s="350">
        <f>I501+J501+L501+M501+N501+O501+P501+Q501</f>
        <v>1.6</v>
      </c>
      <c r="I501" s="247">
        <v>0.3</v>
      </c>
      <c r="J501" s="247"/>
      <c r="K501" s="247"/>
      <c r="L501" s="247"/>
      <c r="M501" s="247"/>
      <c r="N501" s="247"/>
      <c r="O501" s="247"/>
      <c r="P501" s="247"/>
      <c r="Q501" s="247">
        <v>1.3</v>
      </c>
      <c r="R501" s="448" t="s">
        <v>644</v>
      </c>
      <c r="S501" s="449" t="s">
        <v>653</v>
      </c>
      <c r="T501" s="425" t="s">
        <v>654</v>
      </c>
      <c r="U501" s="247" t="s">
        <v>183</v>
      </c>
      <c r="V501" s="247">
        <v>5</v>
      </c>
    </row>
    <row r="502" spans="1:22" s="284" customFormat="1" ht="42" customHeight="1">
      <c r="A502" s="609"/>
      <c r="B502" s="611"/>
      <c r="C502" s="581"/>
      <c r="D502" s="573"/>
      <c r="E502" s="343" t="s">
        <v>655</v>
      </c>
      <c r="F502" s="240" t="s">
        <v>656</v>
      </c>
      <c r="G502" s="247" t="s">
        <v>524</v>
      </c>
      <c r="H502" s="350">
        <f>I502+J502+L502+M502+N502+O502+P502+Q502</f>
        <v>1.25</v>
      </c>
      <c r="I502" s="247">
        <v>0.25</v>
      </c>
      <c r="J502" s="247"/>
      <c r="K502" s="247"/>
      <c r="L502" s="247"/>
      <c r="M502" s="247"/>
      <c r="N502" s="247"/>
      <c r="O502" s="247"/>
      <c r="P502" s="247"/>
      <c r="Q502" s="247">
        <v>1</v>
      </c>
      <c r="R502" s="448" t="s">
        <v>657</v>
      </c>
      <c r="S502" s="449" t="s">
        <v>653</v>
      </c>
      <c r="T502" s="425" t="s">
        <v>658</v>
      </c>
      <c r="U502" s="247" t="s">
        <v>183</v>
      </c>
      <c r="V502" s="247">
        <v>4</v>
      </c>
    </row>
    <row r="503" spans="1:22" s="284" customFormat="1" ht="28.5" customHeight="1">
      <c r="A503" s="609"/>
      <c r="B503" s="611"/>
      <c r="C503" s="581"/>
      <c r="D503" s="576"/>
      <c r="E503" s="343" t="s">
        <v>537</v>
      </c>
      <c r="F503" s="265" t="s">
        <v>659</v>
      </c>
      <c r="G503" s="348" t="s">
        <v>524</v>
      </c>
      <c r="H503" s="350">
        <f>I503+J503+L503+M503+N503+O503+P503+Q503</f>
        <v>1.1499999999999999</v>
      </c>
      <c r="I503" s="348">
        <v>0.15</v>
      </c>
      <c r="J503" s="348"/>
      <c r="K503" s="348"/>
      <c r="L503" s="348"/>
      <c r="M503" s="348"/>
      <c r="N503" s="348"/>
      <c r="O503" s="348"/>
      <c r="P503" s="348"/>
      <c r="Q503" s="348">
        <v>1</v>
      </c>
      <c r="R503" s="448" t="s">
        <v>660</v>
      </c>
      <c r="S503" s="449" t="s">
        <v>653</v>
      </c>
      <c r="T503" s="425" t="s">
        <v>654</v>
      </c>
      <c r="U503" s="247" t="s">
        <v>183</v>
      </c>
      <c r="V503" s="247">
        <v>1</v>
      </c>
    </row>
    <row r="504" spans="1:22" s="268" customFormat="1" ht="15" customHeight="1">
      <c r="A504" s="610"/>
      <c r="B504" s="611"/>
      <c r="C504" s="581"/>
      <c r="D504" s="656" t="s">
        <v>21</v>
      </c>
      <c r="E504" s="656"/>
      <c r="F504" s="656"/>
      <c r="G504" s="656"/>
      <c r="H504" s="248">
        <f t="shared" ref="H504:Q504" si="152">H501+H502+H503</f>
        <v>4</v>
      </c>
      <c r="I504" s="248">
        <f t="shared" si="152"/>
        <v>0.70000000000000007</v>
      </c>
      <c r="J504" s="248">
        <f t="shared" si="152"/>
        <v>0</v>
      </c>
      <c r="K504" s="248"/>
      <c r="L504" s="248">
        <f t="shared" si="152"/>
        <v>0</v>
      </c>
      <c r="M504" s="248">
        <f t="shared" si="152"/>
        <v>0</v>
      </c>
      <c r="N504" s="248">
        <f t="shared" si="152"/>
        <v>0</v>
      </c>
      <c r="O504" s="248">
        <f t="shared" si="152"/>
        <v>0</v>
      </c>
      <c r="P504" s="248">
        <f t="shared" si="152"/>
        <v>0</v>
      </c>
      <c r="Q504" s="248">
        <f t="shared" si="152"/>
        <v>3.3</v>
      </c>
      <c r="R504" s="645"/>
      <c r="S504" s="646"/>
      <c r="T504" s="646"/>
      <c r="U504" s="646"/>
      <c r="V504" s="647"/>
    </row>
    <row r="505" spans="1:22" s="268" customFormat="1" ht="27" customHeight="1">
      <c r="A505" s="608" t="s">
        <v>243</v>
      </c>
      <c r="B505" s="611" t="s">
        <v>173</v>
      </c>
      <c r="C505" s="581" t="s">
        <v>173</v>
      </c>
      <c r="D505" s="572" t="s">
        <v>175</v>
      </c>
      <c r="E505" s="654" t="s">
        <v>661</v>
      </c>
      <c r="F505" s="655"/>
      <c r="G505" s="288"/>
      <c r="H505" s="237"/>
      <c r="I505" s="237"/>
      <c r="J505" s="237"/>
      <c r="K505" s="237"/>
      <c r="L505" s="237"/>
      <c r="M505" s="237"/>
      <c r="N505" s="237"/>
      <c r="O505" s="237"/>
      <c r="P505" s="237"/>
      <c r="Q505" s="237"/>
      <c r="R505" s="422"/>
      <c r="S505" s="422"/>
      <c r="T505" s="423"/>
      <c r="U505" s="239"/>
      <c r="V505" s="239"/>
    </row>
    <row r="506" spans="1:22" s="268" customFormat="1" ht="50.25" customHeight="1">
      <c r="A506" s="609"/>
      <c r="B506" s="611"/>
      <c r="C506" s="581"/>
      <c r="D506" s="573"/>
      <c r="E506" s="272" t="s">
        <v>357</v>
      </c>
      <c r="F506" s="240" t="s">
        <v>662</v>
      </c>
      <c r="G506" s="247" t="s">
        <v>20</v>
      </c>
      <c r="H506" s="350">
        <f>I506+J506+L506+M506+N506+O506+P506+Q506</f>
        <v>5.5</v>
      </c>
      <c r="I506" s="247">
        <v>5.5</v>
      </c>
      <c r="J506" s="247"/>
      <c r="K506" s="247"/>
      <c r="L506" s="247"/>
      <c r="M506" s="247"/>
      <c r="N506" s="247"/>
      <c r="O506" s="247"/>
      <c r="P506" s="247"/>
      <c r="Q506" s="247"/>
      <c r="R506" s="448" t="s">
        <v>663</v>
      </c>
      <c r="S506" s="449" t="s">
        <v>664</v>
      </c>
      <c r="T506" s="425" t="s">
        <v>665</v>
      </c>
      <c r="U506" s="349" t="s">
        <v>183</v>
      </c>
      <c r="V506" s="247">
        <v>2</v>
      </c>
    </row>
    <row r="507" spans="1:22" s="268" customFormat="1" ht="15" customHeight="1">
      <c r="A507" s="610"/>
      <c r="B507" s="611"/>
      <c r="C507" s="581"/>
      <c r="D507" s="656" t="s">
        <v>21</v>
      </c>
      <c r="E507" s="656"/>
      <c r="F507" s="656"/>
      <c r="G507" s="656"/>
      <c r="H507" s="248">
        <f>H506</f>
        <v>5.5</v>
      </c>
      <c r="I507" s="248">
        <f t="shared" ref="I507:Q507" si="153">I506</f>
        <v>5.5</v>
      </c>
      <c r="J507" s="248">
        <f t="shared" si="153"/>
        <v>0</v>
      </c>
      <c r="K507" s="248"/>
      <c r="L507" s="248">
        <f t="shared" si="153"/>
        <v>0</v>
      </c>
      <c r="M507" s="248">
        <f t="shared" si="153"/>
        <v>0</v>
      </c>
      <c r="N507" s="248">
        <f t="shared" si="153"/>
        <v>0</v>
      </c>
      <c r="O507" s="248">
        <f t="shared" si="153"/>
        <v>0</v>
      </c>
      <c r="P507" s="248">
        <f t="shared" si="153"/>
        <v>0</v>
      </c>
      <c r="Q507" s="248">
        <f t="shared" si="153"/>
        <v>0</v>
      </c>
      <c r="R507" s="645"/>
      <c r="S507" s="646"/>
      <c r="T507" s="646"/>
      <c r="U507" s="646"/>
      <c r="V507" s="647"/>
    </row>
    <row r="508" spans="1:22" s="268" customFormat="1" ht="15" customHeight="1">
      <c r="A508" s="389" t="s">
        <v>243</v>
      </c>
      <c r="B508" s="234" t="s">
        <v>173</v>
      </c>
      <c r="C508" s="269" t="s">
        <v>173</v>
      </c>
      <c r="D508" s="593" t="s">
        <v>22</v>
      </c>
      <c r="E508" s="593"/>
      <c r="F508" s="593"/>
      <c r="G508" s="593"/>
      <c r="H508" s="194">
        <f t="shared" ref="H508:Q508" si="154">H504+H507</f>
        <v>9.5</v>
      </c>
      <c r="I508" s="194">
        <f t="shared" si="154"/>
        <v>6.2</v>
      </c>
      <c r="J508" s="194">
        <f t="shared" si="154"/>
        <v>0</v>
      </c>
      <c r="K508" s="194"/>
      <c r="L508" s="194">
        <f t="shared" si="154"/>
        <v>0</v>
      </c>
      <c r="M508" s="194">
        <f t="shared" si="154"/>
        <v>0</v>
      </c>
      <c r="N508" s="194">
        <f t="shared" si="154"/>
        <v>0</v>
      </c>
      <c r="O508" s="194">
        <f t="shared" si="154"/>
        <v>0</v>
      </c>
      <c r="P508" s="194">
        <f t="shared" si="154"/>
        <v>0</v>
      </c>
      <c r="Q508" s="194">
        <f t="shared" si="154"/>
        <v>3.3</v>
      </c>
      <c r="R508" s="594"/>
      <c r="S508" s="595"/>
      <c r="T508" s="595"/>
      <c r="U508" s="595"/>
      <c r="V508" s="596"/>
    </row>
    <row r="509" spans="1:22" s="268" customFormat="1" ht="15" customHeight="1">
      <c r="A509" s="389" t="s">
        <v>243</v>
      </c>
      <c r="B509" s="234" t="s">
        <v>173</v>
      </c>
      <c r="C509" s="269" t="s">
        <v>175</v>
      </c>
      <c r="D509" s="662" t="s">
        <v>666</v>
      </c>
      <c r="E509" s="662"/>
      <c r="F509" s="662"/>
      <c r="G509" s="662"/>
      <c r="H509" s="662"/>
      <c r="I509" s="662"/>
      <c r="J509" s="662"/>
      <c r="K509" s="662"/>
      <c r="L509" s="662"/>
      <c r="M509" s="662"/>
      <c r="N509" s="662"/>
      <c r="O509" s="662"/>
      <c r="P509" s="662"/>
      <c r="Q509" s="662"/>
      <c r="R509" s="662"/>
      <c r="S509" s="662"/>
      <c r="T509" s="662"/>
      <c r="U509" s="662"/>
      <c r="V509" s="662"/>
    </row>
    <row r="510" spans="1:22" s="268" customFormat="1" ht="43.5" customHeight="1">
      <c r="A510" s="579" t="s">
        <v>243</v>
      </c>
      <c r="B510" s="611" t="s">
        <v>173</v>
      </c>
      <c r="C510" s="581" t="s">
        <v>175</v>
      </c>
      <c r="D510" s="572" t="s">
        <v>173</v>
      </c>
      <c r="E510" s="654" t="s">
        <v>667</v>
      </c>
      <c r="F510" s="655"/>
      <c r="G510" s="288"/>
      <c r="H510" s="237"/>
      <c r="I510" s="237"/>
      <c r="J510" s="237"/>
      <c r="K510" s="237"/>
      <c r="L510" s="237"/>
      <c r="M510" s="237"/>
      <c r="N510" s="237"/>
      <c r="O510" s="237"/>
      <c r="P510" s="237"/>
      <c r="Q510" s="237"/>
      <c r="R510" s="422"/>
      <c r="S510" s="422"/>
      <c r="T510" s="423"/>
      <c r="U510" s="239"/>
      <c r="V510" s="239"/>
    </row>
    <row r="511" spans="1:22" s="268" customFormat="1" ht="42.75" customHeight="1">
      <c r="A511" s="579"/>
      <c r="B511" s="611"/>
      <c r="C511" s="581"/>
      <c r="D511" s="573"/>
      <c r="E511" s="343" t="s">
        <v>357</v>
      </c>
      <c r="F511" s="240" t="s">
        <v>668</v>
      </c>
      <c r="G511" s="247" t="s">
        <v>524</v>
      </c>
      <c r="H511" s="350">
        <f>SUM(I511:Q511)</f>
        <v>3.2</v>
      </c>
      <c r="I511" s="247">
        <v>0.2</v>
      </c>
      <c r="J511" s="247"/>
      <c r="K511" s="247"/>
      <c r="L511" s="247"/>
      <c r="M511" s="247"/>
      <c r="N511" s="247"/>
      <c r="O511" s="247"/>
      <c r="P511" s="247"/>
      <c r="Q511" s="247">
        <v>3</v>
      </c>
      <c r="R511" s="448" t="s">
        <v>644</v>
      </c>
      <c r="S511" s="449" t="s">
        <v>653</v>
      </c>
      <c r="T511" s="425" t="s">
        <v>264</v>
      </c>
      <c r="U511" s="247" t="s">
        <v>183</v>
      </c>
      <c r="V511" s="247">
        <v>4</v>
      </c>
    </row>
    <row r="512" spans="1:22" s="268" customFormat="1" ht="27.75" customHeight="1">
      <c r="A512" s="579"/>
      <c r="B512" s="611"/>
      <c r="C512" s="581"/>
      <c r="D512" s="573"/>
      <c r="E512" s="343" t="s">
        <v>655</v>
      </c>
      <c r="F512" s="240" t="s">
        <v>669</v>
      </c>
      <c r="G512" s="247" t="s">
        <v>161</v>
      </c>
      <c r="H512" s="350">
        <f>I512+J512+L512+M512+N512+O512+P512+Q512</f>
        <v>2</v>
      </c>
      <c r="I512" s="247"/>
      <c r="J512" s="247"/>
      <c r="K512" s="247"/>
      <c r="L512" s="247"/>
      <c r="M512" s="247"/>
      <c r="N512" s="247"/>
      <c r="O512" s="247"/>
      <c r="P512" s="247"/>
      <c r="Q512" s="247">
        <v>2</v>
      </c>
      <c r="R512" s="448" t="s">
        <v>644</v>
      </c>
      <c r="S512" s="449" t="s">
        <v>653</v>
      </c>
      <c r="T512" s="351" t="s">
        <v>670</v>
      </c>
      <c r="U512" s="247" t="s">
        <v>183</v>
      </c>
      <c r="V512" s="247">
        <v>24</v>
      </c>
    </row>
    <row r="513" spans="1:22" s="268" customFormat="1" ht="15" customHeight="1">
      <c r="A513" s="579"/>
      <c r="B513" s="611"/>
      <c r="C513" s="581"/>
      <c r="D513" s="657" t="s">
        <v>21</v>
      </c>
      <c r="E513" s="658"/>
      <c r="F513" s="658"/>
      <c r="G513" s="659"/>
      <c r="H513" s="260">
        <f>H511+H512</f>
        <v>5.2</v>
      </c>
      <c r="I513" s="260">
        <f t="shared" ref="I513:Q513" si="155">I511+I512</f>
        <v>0.2</v>
      </c>
      <c r="J513" s="260">
        <f t="shared" si="155"/>
        <v>0</v>
      </c>
      <c r="K513" s="260"/>
      <c r="L513" s="260">
        <f t="shared" si="155"/>
        <v>0</v>
      </c>
      <c r="M513" s="260">
        <f t="shared" si="155"/>
        <v>0</v>
      </c>
      <c r="N513" s="260">
        <f t="shared" si="155"/>
        <v>0</v>
      </c>
      <c r="O513" s="260">
        <f t="shared" si="155"/>
        <v>0</v>
      </c>
      <c r="P513" s="260">
        <f t="shared" si="155"/>
        <v>0</v>
      </c>
      <c r="Q513" s="260">
        <f t="shared" si="155"/>
        <v>5</v>
      </c>
      <c r="R513" s="660"/>
      <c r="S513" s="660"/>
      <c r="T513" s="660"/>
      <c r="U513" s="660"/>
      <c r="V513" s="661"/>
    </row>
    <row r="514" spans="1:22" s="268" customFormat="1" ht="37.5" customHeight="1">
      <c r="A514" s="579" t="s">
        <v>243</v>
      </c>
      <c r="B514" s="611" t="s">
        <v>173</v>
      </c>
      <c r="C514" s="581" t="s">
        <v>175</v>
      </c>
      <c r="D514" s="572" t="s">
        <v>175</v>
      </c>
      <c r="E514" s="654" t="s">
        <v>671</v>
      </c>
      <c r="F514" s="655"/>
      <c r="G514" s="288"/>
      <c r="H514" s="237"/>
      <c r="I514" s="237"/>
      <c r="J514" s="237"/>
      <c r="K514" s="237"/>
      <c r="L514" s="237"/>
      <c r="M514" s="237"/>
      <c r="N514" s="237"/>
      <c r="O514" s="237"/>
      <c r="P514" s="237"/>
      <c r="Q514" s="237"/>
      <c r="R514" s="422"/>
      <c r="S514" s="422"/>
      <c r="T514" s="423"/>
      <c r="U514" s="239"/>
      <c r="V514" s="239"/>
    </row>
    <row r="515" spans="1:22" s="268" customFormat="1" ht="15" customHeight="1">
      <c r="A515" s="579"/>
      <c r="B515" s="611"/>
      <c r="C515" s="581"/>
      <c r="D515" s="573"/>
      <c r="E515" s="272" t="s">
        <v>357</v>
      </c>
      <c r="F515" s="240" t="s">
        <v>672</v>
      </c>
      <c r="G515" s="247" t="s">
        <v>161</v>
      </c>
      <c r="H515" s="350">
        <f>I515+J515+L515+M515+N515+O515+P515+Q515</f>
        <v>0.5</v>
      </c>
      <c r="I515" s="247">
        <v>0</v>
      </c>
      <c r="J515" s="247"/>
      <c r="K515" s="247"/>
      <c r="L515" s="247"/>
      <c r="M515" s="247"/>
      <c r="N515" s="247"/>
      <c r="O515" s="247"/>
      <c r="P515" s="247"/>
      <c r="Q515" s="247">
        <v>0.5</v>
      </c>
      <c r="R515" s="448" t="s">
        <v>673</v>
      </c>
      <c r="S515" s="449" t="s">
        <v>653</v>
      </c>
      <c r="T515" s="425" t="s">
        <v>264</v>
      </c>
      <c r="U515" s="349" t="s">
        <v>183</v>
      </c>
      <c r="V515" s="247">
        <v>1</v>
      </c>
    </row>
    <row r="516" spans="1:22" s="268" customFormat="1" ht="38.25" customHeight="1">
      <c r="A516" s="579"/>
      <c r="B516" s="611"/>
      <c r="C516" s="581"/>
      <c r="D516" s="573"/>
      <c r="E516" s="272" t="s">
        <v>655</v>
      </c>
      <c r="F516" s="251" t="s">
        <v>674</v>
      </c>
      <c r="G516" s="247" t="s">
        <v>524</v>
      </c>
      <c r="H516" s="350">
        <f>I516+J516+L516+M516+N516+O516+P516+Q516</f>
        <v>1.2</v>
      </c>
      <c r="I516" s="247">
        <v>0.7</v>
      </c>
      <c r="J516" s="247"/>
      <c r="K516" s="247"/>
      <c r="L516" s="247"/>
      <c r="M516" s="247"/>
      <c r="N516" s="247"/>
      <c r="O516" s="247"/>
      <c r="P516" s="247"/>
      <c r="Q516" s="247">
        <v>0.5</v>
      </c>
      <c r="R516" s="448" t="s">
        <v>660</v>
      </c>
      <c r="S516" s="449" t="s">
        <v>653</v>
      </c>
      <c r="T516" s="425" t="s">
        <v>264</v>
      </c>
      <c r="U516" s="349" t="s">
        <v>183</v>
      </c>
      <c r="V516" s="247">
        <v>1</v>
      </c>
    </row>
    <row r="517" spans="1:22" s="268" customFormat="1" ht="26.25" customHeight="1">
      <c r="A517" s="579"/>
      <c r="B517" s="611"/>
      <c r="C517" s="581"/>
      <c r="D517" s="576"/>
      <c r="E517" s="347" t="s">
        <v>537</v>
      </c>
      <c r="F517" s="252" t="s">
        <v>675</v>
      </c>
      <c r="G517" s="348" t="s">
        <v>524</v>
      </c>
      <c r="H517" s="350">
        <f>I517+J517+L517+M517+N517+O517+P517+Q517</f>
        <v>1.8</v>
      </c>
      <c r="I517" s="348">
        <v>0.8</v>
      </c>
      <c r="J517" s="348"/>
      <c r="K517" s="348"/>
      <c r="L517" s="348"/>
      <c r="M517" s="348"/>
      <c r="N517" s="348"/>
      <c r="O517" s="348"/>
      <c r="P517" s="348"/>
      <c r="Q517" s="348">
        <v>1</v>
      </c>
      <c r="R517" s="448" t="s">
        <v>660</v>
      </c>
      <c r="S517" s="449" t="s">
        <v>653</v>
      </c>
      <c r="T517" s="425" t="s">
        <v>264</v>
      </c>
      <c r="U517" s="349" t="s">
        <v>183</v>
      </c>
      <c r="V517" s="247">
        <v>1</v>
      </c>
    </row>
    <row r="518" spans="1:22" s="268" customFormat="1" ht="15" customHeight="1">
      <c r="A518" s="579"/>
      <c r="B518" s="611"/>
      <c r="C518" s="581"/>
      <c r="D518" s="657" t="s">
        <v>21</v>
      </c>
      <c r="E518" s="658"/>
      <c r="F518" s="658"/>
      <c r="G518" s="659"/>
      <c r="H518" s="248">
        <f>H515+H516+H517</f>
        <v>3.5</v>
      </c>
      <c r="I518" s="352">
        <f>I515+I516+I517</f>
        <v>1.5</v>
      </c>
      <c r="J518" s="352">
        <f t="shared" ref="J518:Q518" si="156">J515+J516+J517</f>
        <v>0</v>
      </c>
      <c r="K518" s="352"/>
      <c r="L518" s="352">
        <f t="shared" si="156"/>
        <v>0</v>
      </c>
      <c r="M518" s="352">
        <f t="shared" si="156"/>
        <v>0</v>
      </c>
      <c r="N518" s="352">
        <f t="shared" si="156"/>
        <v>0</v>
      </c>
      <c r="O518" s="352">
        <f t="shared" si="156"/>
        <v>0</v>
      </c>
      <c r="P518" s="352">
        <f t="shared" si="156"/>
        <v>0</v>
      </c>
      <c r="Q518" s="352">
        <f t="shared" si="156"/>
        <v>2</v>
      </c>
      <c r="R518" s="645"/>
      <c r="S518" s="646"/>
      <c r="T518" s="646"/>
      <c r="U518" s="646"/>
      <c r="V518" s="647"/>
    </row>
    <row r="519" spans="1:22" s="268" customFormat="1" ht="15" customHeight="1">
      <c r="A519" s="389" t="s">
        <v>243</v>
      </c>
      <c r="B519" s="234" t="s">
        <v>173</v>
      </c>
      <c r="C519" s="269" t="s">
        <v>175</v>
      </c>
      <c r="D519" s="593" t="s">
        <v>22</v>
      </c>
      <c r="E519" s="593"/>
      <c r="F519" s="593"/>
      <c r="G519" s="593"/>
      <c r="H519" s="194">
        <f>H513+H518</f>
        <v>8.6999999999999993</v>
      </c>
      <c r="I519" s="194">
        <f t="shared" ref="I519:Q519" si="157">I513+I518</f>
        <v>1.7</v>
      </c>
      <c r="J519" s="194">
        <f t="shared" si="157"/>
        <v>0</v>
      </c>
      <c r="K519" s="194"/>
      <c r="L519" s="194">
        <f t="shared" si="157"/>
        <v>0</v>
      </c>
      <c r="M519" s="194">
        <f t="shared" si="157"/>
        <v>0</v>
      </c>
      <c r="N519" s="194">
        <f t="shared" si="157"/>
        <v>0</v>
      </c>
      <c r="O519" s="194">
        <f t="shared" si="157"/>
        <v>0</v>
      </c>
      <c r="P519" s="194">
        <f t="shared" si="157"/>
        <v>0</v>
      </c>
      <c r="Q519" s="194">
        <f t="shared" si="157"/>
        <v>7</v>
      </c>
      <c r="R519" s="594"/>
      <c r="S519" s="595"/>
      <c r="T519" s="595"/>
      <c r="U519" s="595"/>
      <c r="V519" s="596"/>
    </row>
    <row r="520" spans="1:22" s="284" customFormat="1" ht="15" customHeight="1">
      <c r="A520" s="389" t="s">
        <v>243</v>
      </c>
      <c r="B520" s="234" t="s">
        <v>173</v>
      </c>
      <c r="C520" s="622" t="s">
        <v>24</v>
      </c>
      <c r="D520" s="623"/>
      <c r="E520" s="623"/>
      <c r="F520" s="623"/>
      <c r="G520" s="623"/>
      <c r="H520" s="266">
        <f t="shared" ref="H520:Q520" si="158">H508+H519</f>
        <v>18.2</v>
      </c>
      <c r="I520" s="266">
        <f t="shared" si="158"/>
        <v>7.9</v>
      </c>
      <c r="J520" s="266">
        <f t="shared" si="158"/>
        <v>0</v>
      </c>
      <c r="K520" s="266"/>
      <c r="L520" s="266">
        <f t="shared" si="158"/>
        <v>0</v>
      </c>
      <c r="M520" s="266">
        <f t="shared" si="158"/>
        <v>0</v>
      </c>
      <c r="N520" s="266">
        <f t="shared" si="158"/>
        <v>0</v>
      </c>
      <c r="O520" s="266">
        <f t="shared" si="158"/>
        <v>0</v>
      </c>
      <c r="P520" s="266">
        <f t="shared" si="158"/>
        <v>0</v>
      </c>
      <c r="Q520" s="266">
        <f t="shared" si="158"/>
        <v>10.3</v>
      </c>
      <c r="R520" s="428"/>
      <c r="S520" s="648"/>
      <c r="T520" s="648"/>
      <c r="U520" s="648"/>
      <c r="V520" s="649"/>
    </row>
    <row r="521" spans="1:22" s="268" customFormat="1" ht="15" customHeight="1">
      <c r="A521" s="389" t="s">
        <v>243</v>
      </c>
      <c r="B521" s="232" t="s">
        <v>175</v>
      </c>
      <c r="C521" s="620" t="s">
        <v>1136</v>
      </c>
      <c r="D521" s="620"/>
      <c r="E521" s="620"/>
      <c r="F521" s="620"/>
      <c r="G521" s="620"/>
      <c r="H521" s="620"/>
      <c r="I521" s="620"/>
      <c r="J521" s="620"/>
      <c r="K521" s="620"/>
      <c r="L521" s="620"/>
      <c r="M521" s="620"/>
      <c r="N521" s="620"/>
      <c r="O521" s="620"/>
      <c r="P521" s="620"/>
      <c r="Q521" s="620"/>
      <c r="R521" s="620"/>
      <c r="S521" s="620"/>
      <c r="T521" s="620"/>
      <c r="U521" s="620"/>
      <c r="V521" s="620"/>
    </row>
    <row r="522" spans="1:22" s="268" customFormat="1" ht="15" customHeight="1">
      <c r="A522" s="389" t="s">
        <v>243</v>
      </c>
      <c r="B522" s="234" t="s">
        <v>175</v>
      </c>
      <c r="C522" s="269" t="s">
        <v>173</v>
      </c>
      <c r="D522" s="621" t="s">
        <v>676</v>
      </c>
      <c r="E522" s="621"/>
      <c r="F522" s="621"/>
      <c r="G522" s="621"/>
      <c r="H522" s="621"/>
      <c r="I522" s="621"/>
      <c r="J522" s="621"/>
      <c r="K522" s="621"/>
      <c r="L522" s="621"/>
      <c r="M522" s="621"/>
      <c r="N522" s="621"/>
      <c r="O522" s="621"/>
      <c r="P522" s="621"/>
      <c r="Q522" s="621"/>
      <c r="R522" s="621"/>
      <c r="S522" s="621"/>
      <c r="T522" s="621"/>
      <c r="U522" s="621"/>
      <c r="V522" s="621"/>
    </row>
    <row r="523" spans="1:22" s="284" customFormat="1" ht="39.75" customHeight="1">
      <c r="A523" s="608" t="s">
        <v>243</v>
      </c>
      <c r="B523" s="611" t="s">
        <v>175</v>
      </c>
      <c r="C523" s="581" t="s">
        <v>173</v>
      </c>
      <c r="D523" s="572" t="s">
        <v>173</v>
      </c>
      <c r="E523" s="654" t="s">
        <v>677</v>
      </c>
      <c r="F523" s="655"/>
      <c r="G523" s="288"/>
      <c r="H523" s="237"/>
      <c r="I523" s="237"/>
      <c r="J523" s="237"/>
      <c r="K523" s="237"/>
      <c r="L523" s="237"/>
      <c r="M523" s="237"/>
      <c r="N523" s="237"/>
      <c r="O523" s="237"/>
      <c r="P523" s="237"/>
      <c r="Q523" s="237"/>
      <c r="R523" s="422"/>
      <c r="S523" s="422"/>
      <c r="T523" s="423"/>
      <c r="U523" s="239"/>
      <c r="V523" s="239"/>
    </row>
    <row r="524" spans="1:22" s="284" customFormat="1" ht="27.75" customHeight="1">
      <c r="A524" s="609"/>
      <c r="B524" s="611"/>
      <c r="C524" s="581"/>
      <c r="D524" s="573"/>
      <c r="E524" s="343" t="s">
        <v>357</v>
      </c>
      <c r="F524" s="240" t="s">
        <v>678</v>
      </c>
      <c r="G524" s="259" t="s">
        <v>679</v>
      </c>
      <c r="H524" s="350">
        <f>I524+J524+L524+M524+N524+O524+P524+Q524</f>
        <v>5.5</v>
      </c>
      <c r="I524" s="247"/>
      <c r="J524" s="247"/>
      <c r="K524" s="247"/>
      <c r="L524" s="247"/>
      <c r="M524" s="247"/>
      <c r="N524" s="247">
        <v>3</v>
      </c>
      <c r="O524" s="247"/>
      <c r="P524" s="247"/>
      <c r="Q524" s="247">
        <v>2.5</v>
      </c>
      <c r="R524" s="448" t="s">
        <v>644</v>
      </c>
      <c r="S524" s="449" t="s">
        <v>653</v>
      </c>
      <c r="T524" s="351" t="s">
        <v>680</v>
      </c>
      <c r="U524" s="247" t="s">
        <v>681</v>
      </c>
      <c r="V524" s="247">
        <v>110</v>
      </c>
    </row>
    <row r="525" spans="1:22" s="284" customFormat="1" ht="31.5" customHeight="1">
      <c r="A525" s="609"/>
      <c r="B525" s="611"/>
      <c r="C525" s="581"/>
      <c r="D525" s="573"/>
      <c r="E525" s="343" t="s">
        <v>655</v>
      </c>
      <c r="F525" s="240" t="s">
        <v>682</v>
      </c>
      <c r="G525" s="259" t="s">
        <v>679</v>
      </c>
      <c r="H525" s="350">
        <f>I525+J525+L525+M525+N525+O525+P525+Q525</f>
        <v>6.5</v>
      </c>
      <c r="I525" s="247"/>
      <c r="J525" s="247"/>
      <c r="K525" s="247"/>
      <c r="L525" s="247"/>
      <c r="M525" s="247"/>
      <c r="N525" s="247">
        <v>6</v>
      </c>
      <c r="O525" s="247"/>
      <c r="P525" s="247"/>
      <c r="Q525" s="247">
        <v>0.5</v>
      </c>
      <c r="R525" s="448" t="s">
        <v>644</v>
      </c>
      <c r="S525" s="449" t="s">
        <v>653</v>
      </c>
      <c r="T525" s="425" t="s">
        <v>683</v>
      </c>
      <c r="U525" s="247" t="s">
        <v>681</v>
      </c>
      <c r="V525" s="247">
        <v>130</v>
      </c>
    </row>
    <row r="526" spans="1:22" s="268" customFormat="1" ht="15" customHeight="1">
      <c r="A526" s="610"/>
      <c r="B526" s="611"/>
      <c r="C526" s="581"/>
      <c r="D526" s="656" t="s">
        <v>21</v>
      </c>
      <c r="E526" s="656"/>
      <c r="F526" s="656"/>
      <c r="G526" s="656"/>
      <c r="H526" s="248">
        <f>H524+H525</f>
        <v>12</v>
      </c>
      <c r="I526" s="248">
        <f t="shared" ref="I526:Q526" si="159">I524+I525</f>
        <v>0</v>
      </c>
      <c r="J526" s="248">
        <f t="shared" si="159"/>
        <v>0</v>
      </c>
      <c r="K526" s="248"/>
      <c r="L526" s="248">
        <f t="shared" si="159"/>
        <v>0</v>
      </c>
      <c r="M526" s="248">
        <f t="shared" si="159"/>
        <v>0</v>
      </c>
      <c r="N526" s="248">
        <f t="shared" si="159"/>
        <v>9</v>
      </c>
      <c r="O526" s="248">
        <f t="shared" si="159"/>
        <v>0</v>
      </c>
      <c r="P526" s="248">
        <f t="shared" si="159"/>
        <v>0</v>
      </c>
      <c r="Q526" s="248">
        <f t="shared" si="159"/>
        <v>3</v>
      </c>
      <c r="R526" s="645"/>
      <c r="S526" s="646"/>
      <c r="T526" s="646"/>
      <c r="U526" s="646"/>
      <c r="V526" s="647"/>
    </row>
    <row r="527" spans="1:22" s="268" customFormat="1" ht="41.25" customHeight="1">
      <c r="A527" s="579" t="s">
        <v>243</v>
      </c>
      <c r="B527" s="611" t="s">
        <v>175</v>
      </c>
      <c r="C527" s="581" t="s">
        <v>173</v>
      </c>
      <c r="D527" s="572" t="s">
        <v>175</v>
      </c>
      <c r="E527" s="654" t="s">
        <v>684</v>
      </c>
      <c r="F527" s="655"/>
      <c r="G527" s="288"/>
      <c r="H527" s="237"/>
      <c r="I527" s="237"/>
      <c r="J527" s="237"/>
      <c r="K527" s="237"/>
      <c r="L527" s="237"/>
      <c r="M527" s="237"/>
      <c r="N527" s="237"/>
      <c r="O527" s="237"/>
      <c r="P527" s="237"/>
      <c r="Q527" s="237"/>
      <c r="R527" s="422"/>
      <c r="S527" s="422"/>
      <c r="T527" s="423"/>
      <c r="U527" s="239"/>
      <c r="V527" s="239"/>
    </row>
    <row r="528" spans="1:22" s="268" customFormat="1" ht="54.75" customHeight="1">
      <c r="A528" s="579"/>
      <c r="B528" s="611"/>
      <c r="C528" s="581"/>
      <c r="D528" s="573"/>
      <c r="E528" s="272" t="s">
        <v>357</v>
      </c>
      <c r="F528" s="240" t="s">
        <v>685</v>
      </c>
      <c r="G528" s="247" t="s">
        <v>20</v>
      </c>
      <c r="H528" s="350">
        <f>I528+J528+L528+M528+N528+O528+P528+Q528</f>
        <v>0.7</v>
      </c>
      <c r="I528" s="247">
        <v>0.7</v>
      </c>
      <c r="J528" s="247"/>
      <c r="K528" s="247"/>
      <c r="L528" s="247"/>
      <c r="M528" s="247"/>
      <c r="N528" s="247"/>
      <c r="O528" s="247"/>
      <c r="P528" s="247"/>
      <c r="Q528" s="247"/>
      <c r="R528" s="448" t="s">
        <v>663</v>
      </c>
      <c r="S528" s="449" t="s">
        <v>653</v>
      </c>
      <c r="T528" s="425" t="s">
        <v>665</v>
      </c>
      <c r="U528" s="349" t="s">
        <v>183</v>
      </c>
      <c r="V528" s="247">
        <v>8</v>
      </c>
    </row>
    <row r="529" spans="1:22" s="268" customFormat="1" ht="57.75" customHeight="1">
      <c r="A529" s="579"/>
      <c r="B529" s="611"/>
      <c r="C529" s="581"/>
      <c r="D529" s="573"/>
      <c r="E529" s="272" t="s">
        <v>655</v>
      </c>
      <c r="F529" s="251" t="s">
        <v>686</v>
      </c>
      <c r="G529" s="247" t="s">
        <v>20</v>
      </c>
      <c r="H529" s="350">
        <f>I529+J529+L529+M529+N529+O529+P529+Q529</f>
        <v>3.3</v>
      </c>
      <c r="I529" s="247">
        <v>3.3</v>
      </c>
      <c r="J529" s="247"/>
      <c r="K529" s="247"/>
      <c r="L529" s="247"/>
      <c r="M529" s="247"/>
      <c r="N529" s="247"/>
      <c r="O529" s="247"/>
      <c r="P529" s="247"/>
      <c r="Q529" s="247"/>
      <c r="R529" s="448" t="s">
        <v>663</v>
      </c>
      <c r="S529" s="449" t="s">
        <v>653</v>
      </c>
      <c r="T529" s="425" t="s">
        <v>665</v>
      </c>
      <c r="U529" s="349" t="s">
        <v>183</v>
      </c>
      <c r="V529" s="247">
        <v>5</v>
      </c>
    </row>
    <row r="530" spans="1:22" s="268" customFormat="1" ht="15" customHeight="1">
      <c r="A530" s="579"/>
      <c r="B530" s="611"/>
      <c r="C530" s="581"/>
      <c r="D530" s="656" t="s">
        <v>21</v>
      </c>
      <c r="E530" s="656"/>
      <c r="F530" s="656"/>
      <c r="G530" s="656"/>
      <c r="H530" s="248">
        <f>H528+H529</f>
        <v>4</v>
      </c>
      <c r="I530" s="248">
        <f t="shared" ref="I530:Q530" si="160">I528+I529</f>
        <v>4</v>
      </c>
      <c r="J530" s="248">
        <f t="shared" si="160"/>
        <v>0</v>
      </c>
      <c r="K530" s="248"/>
      <c r="L530" s="248">
        <f t="shared" si="160"/>
        <v>0</v>
      </c>
      <c r="M530" s="248">
        <f t="shared" si="160"/>
        <v>0</v>
      </c>
      <c r="N530" s="248">
        <f t="shared" si="160"/>
        <v>0</v>
      </c>
      <c r="O530" s="248">
        <f t="shared" si="160"/>
        <v>0</v>
      </c>
      <c r="P530" s="248">
        <f t="shared" si="160"/>
        <v>0</v>
      </c>
      <c r="Q530" s="248">
        <f t="shared" si="160"/>
        <v>0</v>
      </c>
      <c r="R530" s="645"/>
      <c r="S530" s="646"/>
      <c r="T530" s="646"/>
      <c r="U530" s="646"/>
      <c r="V530" s="647"/>
    </row>
    <row r="531" spans="1:22" s="284" customFormat="1" ht="37.5" customHeight="1">
      <c r="A531" s="608" t="s">
        <v>243</v>
      </c>
      <c r="B531" s="611" t="s">
        <v>655</v>
      </c>
      <c r="C531" s="581" t="s">
        <v>357</v>
      </c>
      <c r="D531" s="572" t="s">
        <v>537</v>
      </c>
      <c r="E531" s="654" t="s">
        <v>687</v>
      </c>
      <c r="F531" s="655"/>
      <c r="G531" s="288"/>
      <c r="H531" s="237"/>
      <c r="I531" s="237"/>
      <c r="J531" s="237"/>
      <c r="K531" s="237"/>
      <c r="L531" s="237"/>
      <c r="M531" s="237"/>
      <c r="N531" s="237"/>
      <c r="O531" s="237"/>
      <c r="P531" s="237"/>
      <c r="Q531" s="237"/>
      <c r="R531" s="422"/>
      <c r="S531" s="422"/>
      <c r="T531" s="423"/>
      <c r="U531" s="239"/>
      <c r="V531" s="239"/>
    </row>
    <row r="532" spans="1:22" s="284" customFormat="1" ht="39" customHeight="1">
      <c r="A532" s="609"/>
      <c r="B532" s="611"/>
      <c r="C532" s="581"/>
      <c r="D532" s="573"/>
      <c r="E532" s="343" t="s">
        <v>357</v>
      </c>
      <c r="F532" s="240" t="s">
        <v>688</v>
      </c>
      <c r="G532" s="247" t="s">
        <v>20</v>
      </c>
      <c r="H532" s="350">
        <f>I532+J532+L532+M532+N532+O532+P532+Q532</f>
        <v>0.98</v>
      </c>
      <c r="I532" s="247">
        <v>0.98</v>
      </c>
      <c r="J532" s="247"/>
      <c r="K532" s="247"/>
      <c r="L532" s="247"/>
      <c r="M532" s="247"/>
      <c r="N532" s="247"/>
      <c r="O532" s="247"/>
      <c r="P532" s="247"/>
      <c r="Q532" s="247"/>
      <c r="R532" s="448" t="s">
        <v>663</v>
      </c>
      <c r="S532" s="449" t="s">
        <v>664</v>
      </c>
      <c r="T532" s="425" t="s">
        <v>689</v>
      </c>
      <c r="U532" s="247" t="s">
        <v>183</v>
      </c>
      <c r="V532" s="247">
        <v>2</v>
      </c>
    </row>
    <row r="533" spans="1:22" s="268" customFormat="1" ht="15" customHeight="1">
      <c r="A533" s="610"/>
      <c r="B533" s="611"/>
      <c r="C533" s="581"/>
      <c r="D533" s="656" t="s">
        <v>21</v>
      </c>
      <c r="E533" s="656"/>
      <c r="F533" s="656"/>
      <c r="G533" s="656"/>
      <c r="H533" s="248">
        <f>H532</f>
        <v>0.98</v>
      </c>
      <c r="I533" s="248">
        <f t="shared" ref="I533:Q533" si="161">I532</f>
        <v>0.98</v>
      </c>
      <c r="J533" s="248">
        <f t="shared" si="161"/>
        <v>0</v>
      </c>
      <c r="K533" s="248"/>
      <c r="L533" s="248">
        <f t="shared" si="161"/>
        <v>0</v>
      </c>
      <c r="M533" s="248">
        <f t="shared" si="161"/>
        <v>0</v>
      </c>
      <c r="N533" s="248">
        <f t="shared" si="161"/>
        <v>0</v>
      </c>
      <c r="O533" s="248">
        <f t="shared" si="161"/>
        <v>0</v>
      </c>
      <c r="P533" s="248">
        <f t="shared" si="161"/>
        <v>0</v>
      </c>
      <c r="Q533" s="248">
        <f t="shared" si="161"/>
        <v>0</v>
      </c>
      <c r="R533" s="645"/>
      <c r="S533" s="646"/>
      <c r="T533" s="646"/>
      <c r="U533" s="646"/>
      <c r="V533" s="647"/>
    </row>
    <row r="534" spans="1:22" s="268" customFormat="1" ht="52.5" customHeight="1">
      <c r="A534" s="579" t="s">
        <v>243</v>
      </c>
      <c r="B534" s="611" t="s">
        <v>175</v>
      </c>
      <c r="C534" s="581" t="s">
        <v>173</v>
      </c>
      <c r="D534" s="572" t="s">
        <v>195</v>
      </c>
      <c r="E534" s="654" t="s">
        <v>690</v>
      </c>
      <c r="F534" s="655"/>
      <c r="G534" s="288"/>
      <c r="H534" s="237"/>
      <c r="I534" s="237"/>
      <c r="J534" s="237"/>
      <c r="K534" s="237"/>
      <c r="L534" s="237"/>
      <c r="M534" s="237"/>
      <c r="N534" s="237"/>
      <c r="O534" s="237"/>
      <c r="P534" s="237"/>
      <c r="Q534" s="237"/>
      <c r="R534" s="422"/>
      <c r="S534" s="422"/>
      <c r="T534" s="423"/>
      <c r="U534" s="239"/>
      <c r="V534" s="239"/>
    </row>
    <row r="535" spans="1:22" s="268" customFormat="1" ht="39" customHeight="1">
      <c r="A535" s="579"/>
      <c r="B535" s="611"/>
      <c r="C535" s="581"/>
      <c r="D535" s="573"/>
      <c r="E535" s="272" t="s">
        <v>357</v>
      </c>
      <c r="F535" s="240" t="s">
        <v>691</v>
      </c>
      <c r="G535" s="247"/>
      <c r="H535" s="350">
        <f>I535+J535+L535+M535+N535+O535+P535+Q535</f>
        <v>0</v>
      </c>
      <c r="I535" s="247"/>
      <c r="J535" s="247"/>
      <c r="K535" s="247"/>
      <c r="L535" s="247"/>
      <c r="M535" s="247"/>
      <c r="N535" s="247"/>
      <c r="O535" s="247"/>
      <c r="P535" s="247"/>
      <c r="Q535" s="247"/>
      <c r="R535" s="448" t="s">
        <v>692</v>
      </c>
      <c r="S535" s="449" t="s">
        <v>664</v>
      </c>
      <c r="T535" s="351" t="s">
        <v>693</v>
      </c>
      <c r="U535" s="349" t="s">
        <v>183</v>
      </c>
      <c r="V535" s="247">
        <v>1</v>
      </c>
    </row>
    <row r="536" spans="1:22" s="268" customFormat="1" ht="41.25" customHeight="1">
      <c r="A536" s="579"/>
      <c r="B536" s="611"/>
      <c r="C536" s="581"/>
      <c r="D536" s="573"/>
      <c r="E536" s="272" t="s">
        <v>655</v>
      </c>
      <c r="F536" s="251" t="s">
        <v>694</v>
      </c>
      <c r="G536" s="247" t="s">
        <v>20</v>
      </c>
      <c r="H536" s="350">
        <f>I536+J536+L536+M536+N536+O536+P536+Q536</f>
        <v>4</v>
      </c>
      <c r="I536" s="247">
        <v>4</v>
      </c>
      <c r="J536" s="247"/>
      <c r="K536" s="247"/>
      <c r="L536" s="247"/>
      <c r="M536" s="247"/>
      <c r="N536" s="247"/>
      <c r="O536" s="247"/>
      <c r="P536" s="247"/>
      <c r="Q536" s="247"/>
      <c r="R536" s="448" t="s">
        <v>663</v>
      </c>
      <c r="S536" s="449" t="s">
        <v>664</v>
      </c>
      <c r="T536" s="425" t="s">
        <v>665</v>
      </c>
      <c r="U536" s="349" t="s">
        <v>183</v>
      </c>
      <c r="V536" s="247">
        <v>4</v>
      </c>
    </row>
    <row r="537" spans="1:22" s="268" customFormat="1" ht="15" customHeight="1">
      <c r="A537" s="579"/>
      <c r="B537" s="611"/>
      <c r="C537" s="581"/>
      <c r="D537" s="656" t="s">
        <v>21</v>
      </c>
      <c r="E537" s="656"/>
      <c r="F537" s="656"/>
      <c r="G537" s="656"/>
      <c r="H537" s="248">
        <f>H535+H536</f>
        <v>4</v>
      </c>
      <c r="I537" s="248">
        <f t="shared" ref="I537:Q537" si="162">I535+I536</f>
        <v>4</v>
      </c>
      <c r="J537" s="248">
        <f t="shared" si="162"/>
        <v>0</v>
      </c>
      <c r="K537" s="248"/>
      <c r="L537" s="248">
        <f t="shared" si="162"/>
        <v>0</v>
      </c>
      <c r="M537" s="248">
        <f t="shared" si="162"/>
        <v>0</v>
      </c>
      <c r="N537" s="248">
        <f t="shared" si="162"/>
        <v>0</v>
      </c>
      <c r="O537" s="248">
        <f t="shared" si="162"/>
        <v>0</v>
      </c>
      <c r="P537" s="248">
        <f t="shared" si="162"/>
        <v>0</v>
      </c>
      <c r="Q537" s="248">
        <f t="shared" si="162"/>
        <v>0</v>
      </c>
      <c r="R537" s="645"/>
      <c r="S537" s="646"/>
      <c r="T537" s="646"/>
      <c r="U537" s="646"/>
      <c r="V537" s="647"/>
    </row>
    <row r="538" spans="1:22" s="268" customFormat="1" ht="15" customHeight="1">
      <c r="A538" s="389" t="s">
        <v>243</v>
      </c>
      <c r="B538" s="234" t="s">
        <v>175</v>
      </c>
      <c r="C538" s="269" t="s">
        <v>173</v>
      </c>
      <c r="D538" s="593" t="s">
        <v>22</v>
      </c>
      <c r="E538" s="593"/>
      <c r="F538" s="593"/>
      <c r="G538" s="593"/>
      <c r="H538" s="194">
        <f t="shared" ref="H538:Q538" si="163">SUM(H537,H533,H530,H526)</f>
        <v>20.98</v>
      </c>
      <c r="I538" s="194">
        <f t="shared" si="163"/>
        <v>8.98</v>
      </c>
      <c r="J538" s="194">
        <f t="shared" si="163"/>
        <v>0</v>
      </c>
      <c r="K538" s="194"/>
      <c r="L538" s="194">
        <f t="shared" si="163"/>
        <v>0</v>
      </c>
      <c r="M538" s="194">
        <f t="shared" si="163"/>
        <v>0</v>
      </c>
      <c r="N538" s="194">
        <f t="shared" si="163"/>
        <v>9</v>
      </c>
      <c r="O538" s="194">
        <f t="shared" si="163"/>
        <v>0</v>
      </c>
      <c r="P538" s="194">
        <f t="shared" si="163"/>
        <v>0</v>
      </c>
      <c r="Q538" s="194">
        <f t="shared" si="163"/>
        <v>3</v>
      </c>
      <c r="R538" s="594"/>
      <c r="S538" s="595"/>
      <c r="T538" s="595"/>
      <c r="U538" s="595"/>
      <c r="V538" s="596"/>
    </row>
    <row r="539" spans="1:22" s="268" customFormat="1" ht="15" customHeight="1">
      <c r="A539" s="389" t="s">
        <v>243</v>
      </c>
      <c r="B539" s="234" t="s">
        <v>175</v>
      </c>
      <c r="C539" s="269" t="s">
        <v>175</v>
      </c>
      <c r="D539" s="662" t="s">
        <v>1137</v>
      </c>
      <c r="E539" s="662"/>
      <c r="F539" s="662"/>
      <c r="G539" s="662"/>
      <c r="H539" s="662"/>
      <c r="I539" s="662"/>
      <c r="J539" s="662"/>
      <c r="K539" s="662"/>
      <c r="L539" s="662"/>
      <c r="M539" s="662"/>
      <c r="N539" s="662"/>
      <c r="O539" s="662"/>
      <c r="P539" s="662"/>
      <c r="Q539" s="662"/>
      <c r="R539" s="662"/>
      <c r="S539" s="662"/>
      <c r="T539" s="662"/>
      <c r="U539" s="662"/>
      <c r="V539" s="662"/>
    </row>
    <row r="540" spans="1:22" s="268" customFormat="1" ht="29.25" customHeight="1">
      <c r="A540" s="579" t="s">
        <v>243</v>
      </c>
      <c r="B540" s="611" t="s">
        <v>175</v>
      </c>
      <c r="C540" s="581" t="s">
        <v>175</v>
      </c>
      <c r="D540" s="572" t="s">
        <v>173</v>
      </c>
      <c r="E540" s="654" t="s">
        <v>695</v>
      </c>
      <c r="F540" s="655"/>
      <c r="G540" s="288"/>
      <c r="H540" s="237"/>
      <c r="I540" s="237"/>
      <c r="J540" s="237"/>
      <c r="K540" s="237"/>
      <c r="L540" s="237"/>
      <c r="M540" s="237"/>
      <c r="N540" s="237"/>
      <c r="O540" s="237"/>
      <c r="P540" s="237"/>
      <c r="Q540" s="237"/>
      <c r="R540" s="422"/>
      <c r="S540" s="422"/>
      <c r="T540" s="423"/>
      <c r="U540" s="239"/>
      <c r="V540" s="239"/>
    </row>
    <row r="541" spans="1:22" s="268" customFormat="1" ht="43.5" customHeight="1">
      <c r="A541" s="579"/>
      <c r="B541" s="611"/>
      <c r="C541" s="581"/>
      <c r="D541" s="573"/>
      <c r="E541" s="343" t="s">
        <v>357</v>
      </c>
      <c r="F541" s="240" t="s">
        <v>696</v>
      </c>
      <c r="G541" s="247" t="s">
        <v>524</v>
      </c>
      <c r="H541" s="350">
        <f>I541+J541+L541+M541+N541+O541+P541+Q541</f>
        <v>1.2</v>
      </c>
      <c r="I541" s="247">
        <v>0.85</v>
      </c>
      <c r="J541" s="247"/>
      <c r="K541" s="247"/>
      <c r="L541" s="247"/>
      <c r="M541" s="247"/>
      <c r="N541" s="247"/>
      <c r="O541" s="247"/>
      <c r="P541" s="247"/>
      <c r="Q541" s="247">
        <v>0.35</v>
      </c>
      <c r="R541" s="448" t="s">
        <v>644</v>
      </c>
      <c r="S541" s="449" t="s">
        <v>653</v>
      </c>
      <c r="T541" s="425" t="s">
        <v>264</v>
      </c>
      <c r="U541" s="247" t="s">
        <v>183</v>
      </c>
      <c r="V541" s="247">
        <v>2</v>
      </c>
    </row>
    <row r="542" spans="1:22" s="268" customFormat="1" ht="15" customHeight="1">
      <c r="A542" s="579"/>
      <c r="B542" s="611"/>
      <c r="C542" s="581"/>
      <c r="D542" s="657" t="s">
        <v>21</v>
      </c>
      <c r="E542" s="658"/>
      <c r="F542" s="658"/>
      <c r="G542" s="659"/>
      <c r="H542" s="260">
        <f>H541</f>
        <v>1.2</v>
      </c>
      <c r="I542" s="260">
        <f t="shared" ref="I542:Q542" si="164">I541</f>
        <v>0.85</v>
      </c>
      <c r="J542" s="260">
        <f t="shared" si="164"/>
        <v>0</v>
      </c>
      <c r="K542" s="260"/>
      <c r="L542" s="260">
        <f t="shared" si="164"/>
        <v>0</v>
      </c>
      <c r="M542" s="260">
        <f t="shared" si="164"/>
        <v>0</v>
      </c>
      <c r="N542" s="260">
        <f t="shared" si="164"/>
        <v>0</v>
      </c>
      <c r="O542" s="260">
        <f t="shared" si="164"/>
        <v>0</v>
      </c>
      <c r="P542" s="260">
        <f t="shared" si="164"/>
        <v>0</v>
      </c>
      <c r="Q542" s="260">
        <f t="shared" si="164"/>
        <v>0.35</v>
      </c>
      <c r="R542" s="660"/>
      <c r="S542" s="660"/>
      <c r="T542" s="660"/>
      <c r="U542" s="660"/>
      <c r="V542" s="661"/>
    </row>
    <row r="543" spans="1:22" s="268" customFormat="1" ht="54" customHeight="1">
      <c r="A543" s="579" t="s">
        <v>243</v>
      </c>
      <c r="B543" s="611" t="s">
        <v>175</v>
      </c>
      <c r="C543" s="581" t="s">
        <v>175</v>
      </c>
      <c r="D543" s="572" t="s">
        <v>175</v>
      </c>
      <c r="E543" s="654" t="s">
        <v>697</v>
      </c>
      <c r="F543" s="655"/>
      <c r="G543" s="288"/>
      <c r="H543" s="237"/>
      <c r="I543" s="237"/>
      <c r="J543" s="237"/>
      <c r="K543" s="237"/>
      <c r="L543" s="237"/>
      <c r="M543" s="237"/>
      <c r="N543" s="237"/>
      <c r="O543" s="237"/>
      <c r="P543" s="237"/>
      <c r="Q543" s="237"/>
      <c r="R543" s="422"/>
      <c r="S543" s="422"/>
      <c r="T543" s="423"/>
      <c r="U543" s="239"/>
      <c r="V543" s="239"/>
    </row>
    <row r="544" spans="1:22" s="268" customFormat="1" ht="39.75" customHeight="1">
      <c r="A544" s="579"/>
      <c r="B544" s="611"/>
      <c r="C544" s="581"/>
      <c r="D544" s="573"/>
      <c r="E544" s="272" t="s">
        <v>357</v>
      </c>
      <c r="F544" s="240" t="s">
        <v>698</v>
      </c>
      <c r="G544" s="247"/>
      <c r="H544" s="350">
        <f>I544+J544+L544+M544+N544+O544+P544+Q544</f>
        <v>0</v>
      </c>
      <c r="I544" s="247"/>
      <c r="J544" s="247"/>
      <c r="K544" s="247"/>
      <c r="L544" s="247"/>
      <c r="M544" s="247"/>
      <c r="N544" s="247"/>
      <c r="O544" s="247"/>
      <c r="P544" s="247"/>
      <c r="Q544" s="247"/>
      <c r="R544" s="448" t="s">
        <v>692</v>
      </c>
      <c r="S544" s="449" t="s">
        <v>664</v>
      </c>
      <c r="T544" s="351" t="s">
        <v>693</v>
      </c>
      <c r="U544" s="349" t="s">
        <v>183</v>
      </c>
      <c r="V544" s="247">
        <v>1</v>
      </c>
    </row>
    <row r="545" spans="1:22" s="268" customFormat="1" ht="15" customHeight="1">
      <c r="A545" s="579"/>
      <c r="B545" s="611"/>
      <c r="C545" s="581"/>
      <c r="D545" s="657" t="s">
        <v>21</v>
      </c>
      <c r="E545" s="658"/>
      <c r="F545" s="658"/>
      <c r="G545" s="659"/>
      <c r="H545" s="248">
        <f>H544</f>
        <v>0</v>
      </c>
      <c r="I545" s="248">
        <f t="shared" ref="I545:Q545" si="165">I544</f>
        <v>0</v>
      </c>
      <c r="J545" s="248">
        <f t="shared" si="165"/>
        <v>0</v>
      </c>
      <c r="K545" s="248"/>
      <c r="L545" s="248">
        <f t="shared" si="165"/>
        <v>0</v>
      </c>
      <c r="M545" s="248">
        <f t="shared" si="165"/>
        <v>0</v>
      </c>
      <c r="N545" s="248">
        <f t="shared" si="165"/>
        <v>0</v>
      </c>
      <c r="O545" s="248">
        <f t="shared" si="165"/>
        <v>0</v>
      </c>
      <c r="P545" s="248">
        <f t="shared" si="165"/>
        <v>0</v>
      </c>
      <c r="Q545" s="248">
        <f t="shared" si="165"/>
        <v>0</v>
      </c>
      <c r="R545" s="645"/>
      <c r="S545" s="646"/>
      <c r="T545" s="646"/>
      <c r="U545" s="646"/>
      <c r="V545" s="647"/>
    </row>
    <row r="546" spans="1:22" s="268" customFormat="1" ht="15" customHeight="1">
      <c r="A546" s="389" t="s">
        <v>243</v>
      </c>
      <c r="B546" s="234" t="s">
        <v>175</v>
      </c>
      <c r="C546" s="269" t="s">
        <v>175</v>
      </c>
      <c r="D546" s="593" t="s">
        <v>22</v>
      </c>
      <c r="E546" s="593"/>
      <c r="F546" s="593"/>
      <c r="G546" s="593"/>
      <c r="H546" s="194">
        <f t="shared" ref="H546:Q546" si="166">H542+H545</f>
        <v>1.2</v>
      </c>
      <c r="I546" s="194">
        <f t="shared" si="166"/>
        <v>0.85</v>
      </c>
      <c r="J546" s="194">
        <f t="shared" si="166"/>
        <v>0</v>
      </c>
      <c r="K546" s="194"/>
      <c r="L546" s="194">
        <f t="shared" si="166"/>
        <v>0</v>
      </c>
      <c r="M546" s="194">
        <f t="shared" si="166"/>
        <v>0</v>
      </c>
      <c r="N546" s="194">
        <f t="shared" si="166"/>
        <v>0</v>
      </c>
      <c r="O546" s="194">
        <f t="shared" si="166"/>
        <v>0</v>
      </c>
      <c r="P546" s="194">
        <f t="shared" si="166"/>
        <v>0</v>
      </c>
      <c r="Q546" s="194">
        <f t="shared" si="166"/>
        <v>0.35</v>
      </c>
      <c r="R546" s="594"/>
      <c r="S546" s="595"/>
      <c r="T546" s="595"/>
      <c r="U546" s="595"/>
      <c r="V546" s="596"/>
    </row>
    <row r="547" spans="1:22" s="284" customFormat="1" ht="15" customHeight="1">
      <c r="A547" s="389" t="s">
        <v>243</v>
      </c>
      <c r="B547" s="234" t="s">
        <v>175</v>
      </c>
      <c r="C547" s="622" t="s">
        <v>24</v>
      </c>
      <c r="D547" s="623"/>
      <c r="E547" s="623"/>
      <c r="F547" s="623"/>
      <c r="G547" s="623"/>
      <c r="H547" s="266">
        <f t="shared" ref="H547:Q547" si="167">SUM(H546,H538)</f>
        <v>22.18</v>
      </c>
      <c r="I547" s="266">
        <f t="shared" si="167"/>
        <v>9.83</v>
      </c>
      <c r="J547" s="266">
        <f t="shared" si="167"/>
        <v>0</v>
      </c>
      <c r="K547" s="266"/>
      <c r="L547" s="266">
        <f t="shared" si="167"/>
        <v>0</v>
      </c>
      <c r="M547" s="266">
        <f t="shared" si="167"/>
        <v>0</v>
      </c>
      <c r="N547" s="266">
        <f t="shared" si="167"/>
        <v>9</v>
      </c>
      <c r="O547" s="266">
        <f t="shared" si="167"/>
        <v>0</v>
      </c>
      <c r="P547" s="266">
        <f t="shared" si="167"/>
        <v>0</v>
      </c>
      <c r="Q547" s="266">
        <f t="shared" si="167"/>
        <v>3.35</v>
      </c>
      <c r="R547" s="428"/>
      <c r="S547" s="648"/>
      <c r="T547" s="648"/>
      <c r="U547" s="648"/>
      <c r="V547" s="649"/>
    </row>
    <row r="548" spans="1:22" s="268" customFormat="1" ht="15" customHeight="1">
      <c r="A548" s="372" t="s">
        <v>243</v>
      </c>
      <c r="B548" s="232" t="s">
        <v>186</v>
      </c>
      <c r="C548" s="620" t="s">
        <v>1138</v>
      </c>
      <c r="D548" s="620"/>
      <c r="E548" s="620"/>
      <c r="F548" s="620"/>
      <c r="G548" s="620"/>
      <c r="H548" s="620"/>
      <c r="I548" s="620"/>
      <c r="J548" s="620"/>
      <c r="K548" s="620"/>
      <c r="L548" s="620"/>
      <c r="M548" s="620"/>
      <c r="N548" s="620"/>
      <c r="O548" s="620"/>
      <c r="P548" s="620"/>
      <c r="Q548" s="620"/>
      <c r="R548" s="620"/>
      <c r="S548" s="620"/>
      <c r="T548" s="620"/>
      <c r="U548" s="620"/>
      <c r="V548" s="620"/>
    </row>
    <row r="549" spans="1:22" s="268" customFormat="1" ht="15" customHeight="1">
      <c r="A549" s="372" t="s">
        <v>243</v>
      </c>
      <c r="B549" s="234" t="s">
        <v>186</v>
      </c>
      <c r="C549" s="269" t="s">
        <v>173</v>
      </c>
      <c r="D549" s="621" t="s">
        <v>1139</v>
      </c>
      <c r="E549" s="621"/>
      <c r="F549" s="621"/>
      <c r="G549" s="621"/>
      <c r="H549" s="621"/>
      <c r="I549" s="621"/>
      <c r="J549" s="621"/>
      <c r="K549" s="621"/>
      <c r="L549" s="621"/>
      <c r="M549" s="621"/>
      <c r="N549" s="621"/>
      <c r="O549" s="621"/>
      <c r="P549" s="621"/>
      <c r="Q549" s="621"/>
      <c r="R549" s="621"/>
      <c r="S549" s="621"/>
      <c r="T549" s="621"/>
      <c r="U549" s="621"/>
      <c r="V549" s="621"/>
    </row>
    <row r="550" spans="1:22" s="284" customFormat="1" ht="37.5" customHeight="1">
      <c r="A550" s="608" t="s">
        <v>243</v>
      </c>
      <c r="B550" s="611" t="s">
        <v>186</v>
      </c>
      <c r="C550" s="581" t="s">
        <v>173</v>
      </c>
      <c r="D550" s="572" t="s">
        <v>173</v>
      </c>
      <c r="E550" s="654" t="s">
        <v>699</v>
      </c>
      <c r="F550" s="655"/>
      <c r="G550" s="288"/>
      <c r="H550" s="237"/>
      <c r="I550" s="237"/>
      <c r="J550" s="237"/>
      <c r="K550" s="237"/>
      <c r="L550" s="237"/>
      <c r="M550" s="237"/>
      <c r="N550" s="237"/>
      <c r="O550" s="237"/>
      <c r="P550" s="237"/>
      <c r="Q550" s="237"/>
      <c r="R550" s="422"/>
      <c r="S550" s="422"/>
      <c r="T550" s="423"/>
      <c r="U550" s="239"/>
      <c r="V550" s="239"/>
    </row>
    <row r="551" spans="1:22" s="284" customFormat="1" ht="40.5" customHeight="1">
      <c r="A551" s="609"/>
      <c r="B551" s="611"/>
      <c r="C551" s="581"/>
      <c r="D551" s="573"/>
      <c r="E551" s="343" t="s">
        <v>357</v>
      </c>
      <c r="F551" s="240" t="s">
        <v>700</v>
      </c>
      <c r="G551" s="247" t="s">
        <v>20</v>
      </c>
      <c r="H551" s="350">
        <f>I551+J551+L551+M551+N551+O551+P551+Q551</f>
        <v>0.2</v>
      </c>
      <c r="I551" s="247">
        <v>0.2</v>
      </c>
      <c r="J551" s="247"/>
      <c r="K551" s="247"/>
      <c r="L551" s="247"/>
      <c r="M551" s="247"/>
      <c r="N551" s="247"/>
      <c r="O551" s="247"/>
      <c r="P551" s="247"/>
      <c r="Q551" s="247">
        <v>0</v>
      </c>
      <c r="R551" s="448" t="s">
        <v>701</v>
      </c>
      <c r="S551" s="449" t="s">
        <v>653</v>
      </c>
      <c r="T551" s="351" t="s">
        <v>702</v>
      </c>
      <c r="U551" s="247" t="s">
        <v>183</v>
      </c>
      <c r="V551" s="247">
        <v>1</v>
      </c>
    </row>
    <row r="552" spans="1:22" s="284" customFormat="1" ht="26.25" customHeight="1">
      <c r="A552" s="609"/>
      <c r="B552" s="611"/>
      <c r="C552" s="581"/>
      <c r="D552" s="573"/>
      <c r="E552" s="343" t="s">
        <v>655</v>
      </c>
      <c r="F552" s="240" t="s">
        <v>703</v>
      </c>
      <c r="G552" s="247" t="s">
        <v>524</v>
      </c>
      <c r="H552" s="350">
        <f>I552+J552+L552+M552+N552+O552+P552+Q552</f>
        <v>1.5</v>
      </c>
      <c r="I552" s="247">
        <v>0.5</v>
      </c>
      <c r="J552" s="247"/>
      <c r="K552" s="247"/>
      <c r="L552" s="247"/>
      <c r="M552" s="247"/>
      <c r="N552" s="247"/>
      <c r="O552" s="247"/>
      <c r="P552" s="247"/>
      <c r="Q552" s="247">
        <v>1</v>
      </c>
      <c r="R552" s="448" t="s">
        <v>701</v>
      </c>
      <c r="S552" s="449" t="s">
        <v>653</v>
      </c>
      <c r="T552" s="351" t="s">
        <v>704</v>
      </c>
      <c r="U552" s="247" t="s">
        <v>183</v>
      </c>
      <c r="V552" s="247">
        <v>1</v>
      </c>
    </row>
    <row r="553" spans="1:22" s="284" customFormat="1" ht="37.5" customHeight="1">
      <c r="A553" s="609"/>
      <c r="B553" s="611"/>
      <c r="C553" s="581"/>
      <c r="D553" s="576"/>
      <c r="E553" s="343" t="s">
        <v>537</v>
      </c>
      <c r="F553" s="265" t="s">
        <v>705</v>
      </c>
      <c r="G553" s="348" t="s">
        <v>524</v>
      </c>
      <c r="H553" s="350">
        <f>I553+J553+L553+M553+N553+O553+P553+Q553</f>
        <v>3.8</v>
      </c>
      <c r="I553" s="348">
        <v>2.5</v>
      </c>
      <c r="J553" s="348"/>
      <c r="K553" s="348"/>
      <c r="L553" s="348"/>
      <c r="M553" s="348"/>
      <c r="N553" s="348"/>
      <c r="O553" s="348"/>
      <c r="P553" s="348"/>
      <c r="Q553" s="348">
        <v>1.3</v>
      </c>
      <c r="R553" s="448" t="s">
        <v>673</v>
      </c>
      <c r="S553" s="449" t="s">
        <v>653</v>
      </c>
      <c r="T553" s="351" t="s">
        <v>706</v>
      </c>
      <c r="U553" s="247" t="s">
        <v>183</v>
      </c>
      <c r="V553" s="247">
        <v>1</v>
      </c>
    </row>
    <row r="554" spans="1:22" s="268" customFormat="1" ht="15" customHeight="1">
      <c r="A554" s="610"/>
      <c r="B554" s="611"/>
      <c r="C554" s="581"/>
      <c r="D554" s="656" t="s">
        <v>21</v>
      </c>
      <c r="E554" s="656"/>
      <c r="F554" s="656"/>
      <c r="G554" s="656"/>
      <c r="H554" s="248">
        <f t="shared" ref="H554:Q554" si="168">H551+H552+H553</f>
        <v>5.5</v>
      </c>
      <c r="I554" s="248">
        <f t="shared" si="168"/>
        <v>3.2</v>
      </c>
      <c r="J554" s="248">
        <f t="shared" si="168"/>
        <v>0</v>
      </c>
      <c r="K554" s="248"/>
      <c r="L554" s="248">
        <f t="shared" si="168"/>
        <v>0</v>
      </c>
      <c r="M554" s="248">
        <f t="shared" si="168"/>
        <v>0</v>
      </c>
      <c r="N554" s="248">
        <f t="shared" si="168"/>
        <v>0</v>
      </c>
      <c r="O554" s="248">
        <f t="shared" si="168"/>
        <v>0</v>
      </c>
      <c r="P554" s="248">
        <f t="shared" si="168"/>
        <v>0</v>
      </c>
      <c r="Q554" s="248">
        <f t="shared" si="168"/>
        <v>2.2999999999999998</v>
      </c>
      <c r="R554" s="645"/>
      <c r="S554" s="646"/>
      <c r="T554" s="646"/>
      <c r="U554" s="646"/>
      <c r="V554" s="647"/>
    </row>
    <row r="555" spans="1:22" s="268" customFormat="1" ht="27" customHeight="1">
      <c r="A555" s="579" t="s">
        <v>243</v>
      </c>
      <c r="B555" s="611" t="s">
        <v>186</v>
      </c>
      <c r="C555" s="581" t="s">
        <v>173</v>
      </c>
      <c r="D555" s="572" t="s">
        <v>175</v>
      </c>
      <c r="E555" s="654" t="s">
        <v>707</v>
      </c>
      <c r="F555" s="655"/>
      <c r="G555" s="288"/>
      <c r="H555" s="237"/>
      <c r="I555" s="237"/>
      <c r="J555" s="237"/>
      <c r="K555" s="237"/>
      <c r="L555" s="237"/>
      <c r="M555" s="237"/>
      <c r="N555" s="237"/>
      <c r="O555" s="237"/>
      <c r="P555" s="237"/>
      <c r="Q555" s="237"/>
      <c r="R555" s="422"/>
      <c r="S555" s="422"/>
      <c r="T555" s="423"/>
      <c r="U555" s="239"/>
      <c r="V555" s="239"/>
    </row>
    <row r="556" spans="1:22" s="268" customFormat="1" ht="39" customHeight="1">
      <c r="A556" s="579"/>
      <c r="B556" s="611"/>
      <c r="C556" s="581"/>
      <c r="D556" s="573"/>
      <c r="E556" s="272" t="s">
        <v>357</v>
      </c>
      <c r="F556" s="240" t="s">
        <v>708</v>
      </c>
      <c r="G556" s="247" t="s">
        <v>524</v>
      </c>
      <c r="H556" s="350">
        <f>I556+J556+L556+M556+N556+O556+P556+Q556</f>
        <v>4.2</v>
      </c>
      <c r="I556" s="247">
        <v>2.7</v>
      </c>
      <c r="J556" s="247"/>
      <c r="K556" s="247"/>
      <c r="L556" s="247"/>
      <c r="M556" s="247"/>
      <c r="N556" s="247"/>
      <c r="O556" s="247"/>
      <c r="P556" s="247"/>
      <c r="Q556" s="247">
        <v>1.5</v>
      </c>
      <c r="R556" s="448" t="s">
        <v>692</v>
      </c>
      <c r="S556" s="449" t="s">
        <v>653</v>
      </c>
      <c r="T556" s="351" t="s">
        <v>283</v>
      </c>
      <c r="U556" s="349" t="s">
        <v>183</v>
      </c>
      <c r="V556" s="247">
        <v>1</v>
      </c>
    </row>
    <row r="557" spans="1:22" s="268" customFormat="1" ht="26.25" customHeight="1">
      <c r="A557" s="579"/>
      <c r="B557" s="611"/>
      <c r="C557" s="581"/>
      <c r="D557" s="573"/>
      <c r="E557" s="272" t="s">
        <v>655</v>
      </c>
      <c r="F557" s="251" t="s">
        <v>709</v>
      </c>
      <c r="G557" s="247" t="s">
        <v>524</v>
      </c>
      <c r="H557" s="350">
        <f>I557+J557+L557+M557+N557+O557+P557+Q557</f>
        <v>1.1000000000000001</v>
      </c>
      <c r="I557" s="247">
        <v>0.7</v>
      </c>
      <c r="J557" s="247"/>
      <c r="K557" s="247"/>
      <c r="L557" s="247"/>
      <c r="M557" s="247"/>
      <c r="N557" s="247"/>
      <c r="O557" s="247"/>
      <c r="P557" s="247"/>
      <c r="Q557" s="247">
        <v>0.4</v>
      </c>
      <c r="R557" s="448" t="s">
        <v>660</v>
      </c>
      <c r="S557" s="449" t="s">
        <v>653</v>
      </c>
      <c r="T557" s="425" t="s">
        <v>710</v>
      </c>
      <c r="U557" s="349" t="s">
        <v>183</v>
      </c>
      <c r="V557" s="247">
        <v>1</v>
      </c>
    </row>
    <row r="558" spans="1:22" s="268" customFormat="1" ht="15" customHeight="1">
      <c r="A558" s="579"/>
      <c r="B558" s="611"/>
      <c r="C558" s="581"/>
      <c r="D558" s="576"/>
      <c r="E558" s="347" t="s">
        <v>537</v>
      </c>
      <c r="F558" s="252" t="s">
        <v>711</v>
      </c>
      <c r="G558" s="348" t="s">
        <v>161</v>
      </c>
      <c r="H558" s="350">
        <f>I558+J558+L558+M558+N558+O558+P558+Q558</f>
        <v>0.1</v>
      </c>
      <c r="I558" s="348">
        <v>0</v>
      </c>
      <c r="J558" s="348"/>
      <c r="K558" s="348"/>
      <c r="L558" s="348"/>
      <c r="M558" s="348"/>
      <c r="N558" s="348"/>
      <c r="O558" s="348"/>
      <c r="P558" s="348"/>
      <c r="Q558" s="348">
        <v>0.1</v>
      </c>
      <c r="R558" s="448" t="s">
        <v>660</v>
      </c>
      <c r="S558" s="449" t="s">
        <v>653</v>
      </c>
      <c r="T558" s="425" t="s">
        <v>712</v>
      </c>
      <c r="U558" s="349" t="s">
        <v>183</v>
      </c>
      <c r="V558" s="247">
        <v>1</v>
      </c>
    </row>
    <row r="559" spans="1:22" s="268" customFormat="1" ht="15" customHeight="1">
      <c r="A559" s="579"/>
      <c r="B559" s="611"/>
      <c r="C559" s="581"/>
      <c r="D559" s="656" t="s">
        <v>21</v>
      </c>
      <c r="E559" s="656"/>
      <c r="F559" s="656"/>
      <c r="G559" s="656"/>
      <c r="H559" s="248">
        <f>H556+H557+H558</f>
        <v>5.4</v>
      </c>
      <c r="I559" s="248">
        <f t="shared" ref="I559:Q559" si="169">I556+I557+I558</f>
        <v>3.4000000000000004</v>
      </c>
      <c r="J559" s="248">
        <f t="shared" si="169"/>
        <v>0</v>
      </c>
      <c r="K559" s="248"/>
      <c r="L559" s="248">
        <f t="shared" si="169"/>
        <v>0</v>
      </c>
      <c r="M559" s="248">
        <f t="shared" si="169"/>
        <v>0</v>
      </c>
      <c r="N559" s="248">
        <f t="shared" si="169"/>
        <v>0</v>
      </c>
      <c r="O559" s="248">
        <f t="shared" si="169"/>
        <v>0</v>
      </c>
      <c r="P559" s="248">
        <f t="shared" si="169"/>
        <v>0</v>
      </c>
      <c r="Q559" s="248">
        <f t="shared" si="169"/>
        <v>2</v>
      </c>
      <c r="R559" s="645"/>
      <c r="S559" s="646"/>
      <c r="T559" s="646"/>
      <c r="U559" s="646"/>
      <c r="V559" s="647"/>
    </row>
    <row r="560" spans="1:22" s="268" customFormat="1" ht="27" customHeight="1">
      <c r="A560" s="579" t="s">
        <v>243</v>
      </c>
      <c r="B560" s="611" t="s">
        <v>186</v>
      </c>
      <c r="C560" s="581" t="s">
        <v>173</v>
      </c>
      <c r="D560" s="572" t="s">
        <v>186</v>
      </c>
      <c r="E560" s="654" t="s">
        <v>713</v>
      </c>
      <c r="F560" s="655"/>
      <c r="G560" s="288"/>
      <c r="H560" s="237"/>
      <c r="I560" s="237"/>
      <c r="J560" s="237"/>
      <c r="K560" s="237"/>
      <c r="L560" s="237"/>
      <c r="M560" s="237"/>
      <c r="N560" s="237"/>
      <c r="O560" s="237"/>
      <c r="P560" s="237"/>
      <c r="Q560" s="237"/>
      <c r="R560" s="422"/>
      <c r="S560" s="422"/>
      <c r="T560" s="423"/>
      <c r="U560" s="239"/>
      <c r="V560" s="239"/>
    </row>
    <row r="561" spans="1:22" s="268" customFormat="1" ht="27" customHeight="1">
      <c r="A561" s="579"/>
      <c r="B561" s="611"/>
      <c r="C561" s="581"/>
      <c r="D561" s="573"/>
      <c r="E561" s="343" t="s">
        <v>357</v>
      </c>
      <c r="F561" s="240" t="s">
        <v>714</v>
      </c>
      <c r="G561" s="247" t="s">
        <v>524</v>
      </c>
      <c r="H561" s="350">
        <f>I561+J561+L561+M561+N561+O561+P561+Q561</f>
        <v>2.335</v>
      </c>
      <c r="I561" s="247">
        <v>0.73499999999999999</v>
      </c>
      <c r="J561" s="247"/>
      <c r="K561" s="247"/>
      <c r="L561" s="247"/>
      <c r="M561" s="247"/>
      <c r="N561" s="247"/>
      <c r="O561" s="247"/>
      <c r="P561" s="247"/>
      <c r="Q561" s="247">
        <v>1.6</v>
      </c>
      <c r="R561" s="448" t="s">
        <v>692</v>
      </c>
      <c r="S561" s="449" t="s">
        <v>653</v>
      </c>
      <c r="T561" s="425" t="s">
        <v>712</v>
      </c>
      <c r="U561" s="349" t="s">
        <v>183</v>
      </c>
      <c r="V561" s="247">
        <v>1</v>
      </c>
    </row>
    <row r="562" spans="1:22" s="268" customFormat="1" ht="27" customHeight="1">
      <c r="A562" s="579"/>
      <c r="B562" s="611"/>
      <c r="C562" s="581"/>
      <c r="D562" s="573"/>
      <c r="E562" s="343" t="s">
        <v>655</v>
      </c>
      <c r="F562" s="251" t="s">
        <v>709</v>
      </c>
      <c r="G562" s="247" t="s">
        <v>524</v>
      </c>
      <c r="H562" s="350">
        <f>I562+J562+L562+M562+N562+O562+P562+Q562</f>
        <v>1.8</v>
      </c>
      <c r="I562" s="247">
        <v>1</v>
      </c>
      <c r="J562" s="247"/>
      <c r="K562" s="247"/>
      <c r="L562" s="247"/>
      <c r="M562" s="247"/>
      <c r="N562" s="247"/>
      <c r="O562" s="247"/>
      <c r="P562" s="247"/>
      <c r="Q562" s="247">
        <v>0.8</v>
      </c>
      <c r="R562" s="448" t="s">
        <v>660</v>
      </c>
      <c r="S562" s="449" t="s">
        <v>653</v>
      </c>
      <c r="T562" s="425" t="s">
        <v>710</v>
      </c>
      <c r="U562" s="349" t="s">
        <v>183</v>
      </c>
      <c r="V562" s="247">
        <v>1</v>
      </c>
    </row>
    <row r="563" spans="1:22" s="268" customFormat="1" ht="15" customHeight="1">
      <c r="A563" s="579"/>
      <c r="B563" s="611"/>
      <c r="C563" s="581"/>
      <c r="D563" s="576"/>
      <c r="E563" s="343" t="s">
        <v>537</v>
      </c>
      <c r="F563" s="265" t="s">
        <v>711</v>
      </c>
      <c r="G563" s="348" t="s">
        <v>715</v>
      </c>
      <c r="H563" s="350">
        <f>I563+J563+L563+M563+N563+O563+P563+Q563</f>
        <v>0.2</v>
      </c>
      <c r="I563" s="348">
        <v>0</v>
      </c>
      <c r="J563" s="348"/>
      <c r="K563" s="348"/>
      <c r="L563" s="348"/>
      <c r="M563" s="348"/>
      <c r="N563" s="348"/>
      <c r="O563" s="348"/>
      <c r="P563" s="348"/>
      <c r="Q563" s="348">
        <v>0.2</v>
      </c>
      <c r="R563" s="448" t="s">
        <v>660</v>
      </c>
      <c r="S563" s="449" t="s">
        <v>653</v>
      </c>
      <c r="T563" s="425" t="s">
        <v>712</v>
      </c>
      <c r="U563" s="349" t="s">
        <v>183</v>
      </c>
      <c r="V563" s="247">
        <v>1</v>
      </c>
    </row>
    <row r="564" spans="1:22" s="268" customFormat="1" ht="15" customHeight="1">
      <c r="A564" s="579"/>
      <c r="B564" s="611"/>
      <c r="C564" s="581"/>
      <c r="D564" s="657" t="s">
        <v>21</v>
      </c>
      <c r="E564" s="658"/>
      <c r="F564" s="658"/>
      <c r="G564" s="659"/>
      <c r="H564" s="260">
        <f>H561+H562+H563</f>
        <v>4.335</v>
      </c>
      <c r="I564" s="260">
        <f t="shared" ref="I564:Q564" si="170">I561+I562+I563</f>
        <v>1.7349999999999999</v>
      </c>
      <c r="J564" s="260">
        <f t="shared" si="170"/>
        <v>0</v>
      </c>
      <c r="K564" s="260"/>
      <c r="L564" s="260">
        <f t="shared" si="170"/>
        <v>0</v>
      </c>
      <c r="M564" s="260">
        <f t="shared" si="170"/>
        <v>0</v>
      </c>
      <c r="N564" s="260">
        <f t="shared" si="170"/>
        <v>0</v>
      </c>
      <c r="O564" s="260">
        <f t="shared" si="170"/>
        <v>0</v>
      </c>
      <c r="P564" s="260">
        <f t="shared" si="170"/>
        <v>0</v>
      </c>
      <c r="Q564" s="260">
        <f t="shared" si="170"/>
        <v>2.6000000000000005</v>
      </c>
      <c r="R564" s="660"/>
      <c r="S564" s="660"/>
      <c r="T564" s="660"/>
      <c r="U564" s="660"/>
      <c r="V564" s="661"/>
    </row>
    <row r="565" spans="1:22" s="268" customFormat="1" ht="15" customHeight="1">
      <c r="A565" s="389" t="s">
        <v>243</v>
      </c>
      <c r="B565" s="234" t="s">
        <v>186</v>
      </c>
      <c r="C565" s="269" t="s">
        <v>173</v>
      </c>
      <c r="D565" s="593" t="s">
        <v>22</v>
      </c>
      <c r="E565" s="593"/>
      <c r="F565" s="593"/>
      <c r="G565" s="593"/>
      <c r="H565" s="194">
        <f>SUM(H564,H559,H554)</f>
        <v>15.234999999999999</v>
      </c>
      <c r="I565" s="194">
        <f t="shared" ref="I565:Q565" si="171">SUM(I564,I559,I554)</f>
        <v>8.3350000000000009</v>
      </c>
      <c r="J565" s="194">
        <f t="shared" si="171"/>
        <v>0</v>
      </c>
      <c r="K565" s="194"/>
      <c r="L565" s="194">
        <f t="shared" si="171"/>
        <v>0</v>
      </c>
      <c r="M565" s="194">
        <f t="shared" si="171"/>
        <v>0</v>
      </c>
      <c r="N565" s="194">
        <f t="shared" si="171"/>
        <v>0</v>
      </c>
      <c r="O565" s="194">
        <f t="shared" si="171"/>
        <v>0</v>
      </c>
      <c r="P565" s="194">
        <f t="shared" si="171"/>
        <v>0</v>
      </c>
      <c r="Q565" s="194">
        <f t="shared" si="171"/>
        <v>6.9</v>
      </c>
      <c r="R565" s="594"/>
      <c r="S565" s="595"/>
      <c r="T565" s="595"/>
      <c r="U565" s="595"/>
      <c r="V565" s="596"/>
    </row>
    <row r="566" spans="1:22" s="284" customFormat="1" ht="15" customHeight="1">
      <c r="A566" s="389" t="s">
        <v>243</v>
      </c>
      <c r="B566" s="234" t="s">
        <v>186</v>
      </c>
      <c r="C566" s="622" t="s">
        <v>24</v>
      </c>
      <c r="D566" s="623"/>
      <c r="E566" s="623"/>
      <c r="F566" s="623"/>
      <c r="G566" s="623"/>
      <c r="H566" s="266">
        <f>SUM(H565)</f>
        <v>15.234999999999999</v>
      </c>
      <c r="I566" s="266">
        <f t="shared" ref="I566:Q566" si="172">SUM(I565)</f>
        <v>8.3350000000000009</v>
      </c>
      <c r="J566" s="266">
        <f t="shared" si="172"/>
        <v>0</v>
      </c>
      <c r="K566" s="266"/>
      <c r="L566" s="266">
        <f t="shared" si="172"/>
        <v>0</v>
      </c>
      <c r="M566" s="266">
        <f t="shared" si="172"/>
        <v>0</v>
      </c>
      <c r="N566" s="266">
        <f t="shared" si="172"/>
        <v>0</v>
      </c>
      <c r="O566" s="266">
        <f t="shared" si="172"/>
        <v>0</v>
      </c>
      <c r="P566" s="266">
        <f t="shared" si="172"/>
        <v>0</v>
      </c>
      <c r="Q566" s="266">
        <f t="shared" si="172"/>
        <v>6.9</v>
      </c>
      <c r="R566" s="428"/>
      <c r="S566" s="648"/>
      <c r="T566" s="648"/>
      <c r="U566" s="648"/>
      <c r="V566" s="649"/>
    </row>
    <row r="567" spans="1:22" s="284" customFormat="1" ht="15" customHeight="1">
      <c r="A567" s="389" t="s">
        <v>243</v>
      </c>
      <c r="B567" s="650" t="s">
        <v>1140</v>
      </c>
      <c r="C567" s="650"/>
      <c r="D567" s="650"/>
      <c r="E567" s="650"/>
      <c r="F567" s="650"/>
      <c r="G567" s="650"/>
      <c r="H567" s="282">
        <f t="shared" ref="H567:Q567" si="173">SUM(H566,H547,H520)</f>
        <v>55.614999999999995</v>
      </c>
      <c r="I567" s="282">
        <f t="shared" si="173"/>
        <v>26.064999999999998</v>
      </c>
      <c r="J567" s="282">
        <f t="shared" si="173"/>
        <v>0</v>
      </c>
      <c r="K567" s="282"/>
      <c r="L567" s="282">
        <f t="shared" si="173"/>
        <v>0</v>
      </c>
      <c r="M567" s="282">
        <f t="shared" si="173"/>
        <v>0</v>
      </c>
      <c r="N567" s="282">
        <f t="shared" si="173"/>
        <v>9</v>
      </c>
      <c r="O567" s="282">
        <f t="shared" si="173"/>
        <v>0</v>
      </c>
      <c r="P567" s="282">
        <f t="shared" si="173"/>
        <v>0</v>
      </c>
      <c r="Q567" s="282">
        <f t="shared" si="173"/>
        <v>20.55</v>
      </c>
      <c r="R567" s="651"/>
      <c r="S567" s="652"/>
      <c r="T567" s="652"/>
      <c r="U567" s="652"/>
      <c r="V567" s="653"/>
    </row>
    <row r="568" spans="1:22" ht="18" customHeight="1">
      <c r="A568" s="773" t="s">
        <v>1095</v>
      </c>
      <c r="B568" s="773"/>
      <c r="C568" s="773"/>
      <c r="D568" s="773"/>
      <c r="E568" s="773"/>
      <c r="F568" s="773"/>
      <c r="G568" s="773"/>
      <c r="H568" s="773"/>
      <c r="I568" s="773"/>
      <c r="J568" s="773"/>
      <c r="K568" s="773"/>
      <c r="L568" s="773"/>
      <c r="M568" s="773"/>
      <c r="N568" s="773"/>
      <c r="O568" s="773"/>
      <c r="P568" s="773"/>
      <c r="Q568" s="773"/>
      <c r="R568" s="773"/>
      <c r="S568" s="773"/>
      <c r="T568" s="773"/>
      <c r="U568" s="773"/>
      <c r="V568" s="774"/>
    </row>
    <row r="569" spans="1:22" s="4" customFormat="1" ht="16.5" customHeight="1">
      <c r="A569" s="371" t="s">
        <v>249</v>
      </c>
      <c r="B569" s="567" t="s">
        <v>716</v>
      </c>
      <c r="C569" s="568"/>
      <c r="D569" s="568"/>
      <c r="E569" s="568"/>
      <c r="F569" s="568"/>
      <c r="G569" s="568"/>
      <c r="H569" s="568"/>
      <c r="I569" s="568"/>
      <c r="J569" s="568"/>
      <c r="K569" s="568"/>
      <c r="L569" s="568"/>
      <c r="M569" s="568"/>
      <c r="N569" s="568"/>
      <c r="O569" s="568"/>
      <c r="P569" s="568"/>
      <c r="Q569" s="568"/>
      <c r="R569" s="568"/>
      <c r="S569" s="568"/>
      <c r="T569" s="568"/>
      <c r="U569" s="568"/>
      <c r="V569" s="568"/>
    </row>
    <row r="570" spans="1:22" s="4" customFormat="1" ht="15" customHeight="1">
      <c r="A570" s="371" t="s">
        <v>249</v>
      </c>
      <c r="B570" s="158" t="s">
        <v>173</v>
      </c>
      <c r="C570" s="577" t="s">
        <v>717</v>
      </c>
      <c r="D570" s="577"/>
      <c r="E570" s="577"/>
      <c r="F570" s="577"/>
      <c r="G570" s="577"/>
      <c r="H570" s="577"/>
      <c r="I570" s="577"/>
      <c r="J570" s="577"/>
      <c r="K570" s="577"/>
      <c r="L570" s="577"/>
      <c r="M570" s="577"/>
      <c r="N570" s="577"/>
      <c r="O570" s="577"/>
      <c r="P570" s="577"/>
      <c r="Q570" s="577"/>
      <c r="R570" s="577"/>
      <c r="S570" s="577"/>
      <c r="T570" s="577"/>
      <c r="U570" s="577"/>
      <c r="V570" s="577"/>
    </row>
    <row r="571" spans="1:22" s="4" customFormat="1" ht="15.75" customHeight="1">
      <c r="A571" s="371" t="s">
        <v>249</v>
      </c>
      <c r="B571" s="197" t="s">
        <v>173</v>
      </c>
      <c r="C571" s="199" t="s">
        <v>173</v>
      </c>
      <c r="D571" s="578" t="s">
        <v>1141</v>
      </c>
      <c r="E571" s="578"/>
      <c r="F571" s="578"/>
      <c r="G571" s="578"/>
      <c r="H571" s="578"/>
      <c r="I571" s="578"/>
      <c r="J571" s="578"/>
      <c r="K571" s="578"/>
      <c r="L571" s="578"/>
      <c r="M571" s="578"/>
      <c r="N571" s="578"/>
      <c r="O571" s="578"/>
      <c r="P571" s="578"/>
      <c r="Q571" s="578"/>
      <c r="R571" s="578"/>
      <c r="S571" s="578"/>
      <c r="T571" s="578"/>
      <c r="U571" s="578"/>
      <c r="V571" s="578"/>
    </row>
    <row r="572" spans="1:22" s="72" customFormat="1" ht="27.75" customHeight="1">
      <c r="A572" s="522" t="s">
        <v>249</v>
      </c>
      <c r="B572" s="525" t="s">
        <v>173</v>
      </c>
      <c r="C572" s="528" t="s">
        <v>173</v>
      </c>
      <c r="D572" s="531" t="s">
        <v>173</v>
      </c>
      <c r="E572" s="533" t="s">
        <v>718</v>
      </c>
      <c r="F572" s="534"/>
      <c r="G572" s="170"/>
      <c r="H572" s="190"/>
      <c r="I572" s="190"/>
      <c r="J572" s="190"/>
      <c r="K572" s="190"/>
      <c r="L572" s="190"/>
      <c r="M572" s="190"/>
      <c r="N572" s="190"/>
      <c r="O572" s="190"/>
      <c r="P572" s="190"/>
      <c r="Q572" s="190"/>
      <c r="R572" s="450"/>
      <c r="S572" s="451"/>
      <c r="T572" s="411"/>
      <c r="U572" s="206"/>
      <c r="V572" s="206"/>
    </row>
    <row r="573" spans="1:22" s="72" customFormat="1" ht="23.25" customHeight="1">
      <c r="A573" s="523"/>
      <c r="B573" s="526"/>
      <c r="C573" s="529"/>
      <c r="D573" s="561"/>
      <c r="E573" s="172" t="s">
        <v>16</v>
      </c>
      <c r="F573" s="169" t="s">
        <v>719</v>
      </c>
      <c r="G573" s="160"/>
      <c r="H573" s="186">
        <f>I573+J573+L573+M573+N573+O573+P573+Q573</f>
        <v>0</v>
      </c>
      <c r="I573" s="187"/>
      <c r="J573" s="242"/>
      <c r="K573" s="242"/>
      <c r="L573" s="242"/>
      <c r="M573" s="242"/>
      <c r="N573" s="242"/>
      <c r="O573" s="242"/>
      <c r="P573" s="242"/>
      <c r="Q573" s="187"/>
      <c r="R573" s="452" t="s">
        <v>180</v>
      </c>
      <c r="S573" s="451" t="s">
        <v>720</v>
      </c>
      <c r="T573" s="409" t="s">
        <v>721</v>
      </c>
      <c r="U573" s="258" t="s">
        <v>183</v>
      </c>
      <c r="V573" s="258">
        <v>1</v>
      </c>
    </row>
    <row r="574" spans="1:22" s="72" customFormat="1" ht="18" customHeight="1">
      <c r="A574" s="523"/>
      <c r="B574" s="526"/>
      <c r="C574" s="529"/>
      <c r="D574" s="561"/>
      <c r="E574" s="172" t="s">
        <v>17</v>
      </c>
      <c r="F574" s="169" t="s">
        <v>722</v>
      </c>
      <c r="G574" s="160"/>
      <c r="H574" s="186">
        <f>I574+J574+L574+M574+N574+O574+P574+Q574</f>
        <v>0</v>
      </c>
      <c r="I574" s="187"/>
      <c r="J574" s="242"/>
      <c r="K574" s="242"/>
      <c r="L574" s="242"/>
      <c r="M574" s="242"/>
      <c r="N574" s="242"/>
      <c r="O574" s="242"/>
      <c r="P574" s="242"/>
      <c r="Q574" s="187"/>
      <c r="R574" s="452" t="s">
        <v>180</v>
      </c>
      <c r="S574" s="451" t="s">
        <v>720</v>
      </c>
      <c r="T574" s="409" t="s">
        <v>348</v>
      </c>
      <c r="U574" s="258" t="s">
        <v>183</v>
      </c>
      <c r="V574" s="258">
        <v>1</v>
      </c>
    </row>
    <row r="575" spans="1:22" s="4" customFormat="1" ht="15.75" customHeight="1">
      <c r="A575" s="524"/>
      <c r="B575" s="527"/>
      <c r="C575" s="530"/>
      <c r="D575" s="535" t="s">
        <v>21</v>
      </c>
      <c r="E575" s="536"/>
      <c r="F575" s="536"/>
      <c r="G575" s="537"/>
      <c r="H575" s="189">
        <f>H573+H574</f>
        <v>0</v>
      </c>
      <c r="I575" s="189">
        <f t="shared" ref="I575:J575" si="174">I573+I574</f>
        <v>0</v>
      </c>
      <c r="J575" s="189">
        <f t="shared" si="174"/>
        <v>0</v>
      </c>
      <c r="K575" s="189"/>
      <c r="L575" s="189">
        <f t="shared" ref="L575:Q575" si="175">L573+L574</f>
        <v>0</v>
      </c>
      <c r="M575" s="189">
        <f t="shared" si="175"/>
        <v>0</v>
      </c>
      <c r="N575" s="189">
        <f t="shared" si="175"/>
        <v>0</v>
      </c>
      <c r="O575" s="189">
        <f t="shared" si="175"/>
        <v>0</v>
      </c>
      <c r="P575" s="189">
        <f t="shared" si="175"/>
        <v>0</v>
      </c>
      <c r="Q575" s="189">
        <f t="shared" si="175"/>
        <v>0</v>
      </c>
      <c r="R575" s="562"/>
      <c r="S575" s="563"/>
      <c r="T575" s="563"/>
      <c r="U575" s="563"/>
      <c r="V575" s="564"/>
    </row>
    <row r="576" spans="1:22" s="72" customFormat="1" ht="27.75" customHeight="1">
      <c r="A576" s="522" t="s">
        <v>249</v>
      </c>
      <c r="B576" s="525" t="s">
        <v>173</v>
      </c>
      <c r="C576" s="528" t="s">
        <v>173</v>
      </c>
      <c r="D576" s="531" t="s">
        <v>175</v>
      </c>
      <c r="E576" s="533" t="s">
        <v>723</v>
      </c>
      <c r="F576" s="534"/>
      <c r="G576" s="170"/>
      <c r="H576" s="190"/>
      <c r="I576" s="190"/>
      <c r="J576" s="190"/>
      <c r="K576" s="190"/>
      <c r="L576" s="190"/>
      <c r="M576" s="190"/>
      <c r="N576" s="190"/>
      <c r="O576" s="190"/>
      <c r="P576" s="190"/>
      <c r="Q576" s="190"/>
      <c r="R576" s="453"/>
      <c r="S576" s="454"/>
      <c r="T576" s="455"/>
      <c r="U576" s="353"/>
      <c r="V576" s="353"/>
    </row>
    <row r="577" spans="1:22" s="72" customFormat="1" ht="16.5" customHeight="1">
      <c r="A577" s="523"/>
      <c r="B577" s="526"/>
      <c r="C577" s="529"/>
      <c r="D577" s="561"/>
      <c r="E577" s="172" t="s">
        <v>16</v>
      </c>
      <c r="F577" s="169" t="s">
        <v>724</v>
      </c>
      <c r="G577" s="160" t="s">
        <v>20</v>
      </c>
      <c r="H577" s="186">
        <f>I577+J577+L577+M577+N577+O577+P577+Q577</f>
        <v>0.1</v>
      </c>
      <c r="I577" s="187">
        <v>0.1</v>
      </c>
      <c r="J577" s="242"/>
      <c r="K577" s="242"/>
      <c r="L577" s="242"/>
      <c r="M577" s="242"/>
      <c r="N577" s="242"/>
      <c r="O577" s="242"/>
      <c r="P577" s="242"/>
      <c r="Q577" s="187"/>
      <c r="R577" s="424" t="s">
        <v>180</v>
      </c>
      <c r="S577" s="456" t="s">
        <v>720</v>
      </c>
      <c r="T577" s="351" t="s">
        <v>725</v>
      </c>
      <c r="U577" s="259" t="s">
        <v>183</v>
      </c>
      <c r="V577" s="259">
        <v>1</v>
      </c>
    </row>
    <row r="578" spans="1:22" s="72" customFormat="1" ht="22.5" customHeight="1">
      <c r="A578" s="523"/>
      <c r="B578" s="526"/>
      <c r="C578" s="529"/>
      <c r="D578" s="561"/>
      <c r="E578" s="172" t="s">
        <v>17</v>
      </c>
      <c r="F578" s="169" t="s">
        <v>726</v>
      </c>
      <c r="G578" s="160" t="s">
        <v>727</v>
      </c>
      <c r="H578" s="186">
        <f>I578+J578+L578+M578+N578+O578+P578+Q578</f>
        <v>3.5</v>
      </c>
      <c r="I578" s="187"/>
      <c r="J578" s="242"/>
      <c r="K578" s="242"/>
      <c r="L578" s="242"/>
      <c r="M578" s="242"/>
      <c r="N578" s="242"/>
      <c r="O578" s="242">
        <v>3</v>
      </c>
      <c r="P578" s="242"/>
      <c r="Q578" s="187">
        <v>0.5</v>
      </c>
      <c r="R578" s="424" t="s">
        <v>180</v>
      </c>
      <c r="S578" s="456" t="s">
        <v>720</v>
      </c>
      <c r="T578" s="351" t="s">
        <v>728</v>
      </c>
      <c r="U578" s="259" t="s">
        <v>183</v>
      </c>
      <c r="V578" s="259">
        <v>1</v>
      </c>
    </row>
    <row r="579" spans="1:22" s="4" customFormat="1" ht="18.75" customHeight="1">
      <c r="A579" s="524"/>
      <c r="B579" s="527"/>
      <c r="C579" s="530"/>
      <c r="D579" s="535" t="s">
        <v>21</v>
      </c>
      <c r="E579" s="536"/>
      <c r="F579" s="536"/>
      <c r="G579" s="537"/>
      <c r="H579" s="189">
        <f>H577+H578</f>
        <v>3.6</v>
      </c>
      <c r="I579" s="189">
        <f t="shared" ref="I579:J579" si="176">I577+I578</f>
        <v>0.1</v>
      </c>
      <c r="J579" s="189">
        <f t="shared" si="176"/>
        <v>0</v>
      </c>
      <c r="K579" s="189"/>
      <c r="L579" s="189">
        <f t="shared" ref="L579:Q579" si="177">L577+L578</f>
        <v>0</v>
      </c>
      <c r="M579" s="189">
        <f t="shared" si="177"/>
        <v>0</v>
      </c>
      <c r="N579" s="189">
        <f t="shared" si="177"/>
        <v>0</v>
      </c>
      <c r="O579" s="189">
        <f t="shared" si="177"/>
        <v>3</v>
      </c>
      <c r="P579" s="189">
        <f t="shared" si="177"/>
        <v>0</v>
      </c>
      <c r="Q579" s="189">
        <f t="shared" si="177"/>
        <v>0.5</v>
      </c>
      <c r="R579" s="645"/>
      <c r="S579" s="646"/>
      <c r="T579" s="646"/>
      <c r="U579" s="646"/>
      <c r="V579" s="647"/>
    </row>
    <row r="580" spans="1:22" s="72" customFormat="1" ht="40.5" customHeight="1">
      <c r="A580" s="522" t="s">
        <v>249</v>
      </c>
      <c r="B580" s="525" t="s">
        <v>173</v>
      </c>
      <c r="C580" s="528" t="s">
        <v>173</v>
      </c>
      <c r="D580" s="531" t="s">
        <v>186</v>
      </c>
      <c r="E580" s="533" t="s">
        <v>729</v>
      </c>
      <c r="F580" s="534"/>
      <c r="G580" s="170"/>
      <c r="H580" s="190"/>
      <c r="I580" s="190"/>
      <c r="J580" s="190"/>
      <c r="K580" s="190"/>
      <c r="L580" s="190"/>
      <c r="M580" s="190"/>
      <c r="N580" s="190"/>
      <c r="O580" s="190"/>
      <c r="P580" s="190"/>
      <c r="Q580" s="190"/>
      <c r="R580" s="457"/>
      <c r="S580" s="458"/>
      <c r="T580" s="459"/>
      <c r="U580" s="354"/>
      <c r="V580" s="354"/>
    </row>
    <row r="581" spans="1:22" s="72" customFormat="1" ht="15" customHeight="1">
      <c r="A581" s="523"/>
      <c r="B581" s="526"/>
      <c r="C581" s="529"/>
      <c r="D581" s="561"/>
      <c r="E581" s="172" t="s">
        <v>16</v>
      </c>
      <c r="F581" s="169" t="s">
        <v>724</v>
      </c>
      <c r="G581" s="160" t="s">
        <v>20</v>
      </c>
      <c r="H581" s="186">
        <f>I581+J581+L581+M581+N581+O581+P581+Q581</f>
        <v>0.2</v>
      </c>
      <c r="I581" s="187">
        <v>0.2</v>
      </c>
      <c r="J581" s="242"/>
      <c r="K581" s="242"/>
      <c r="L581" s="242"/>
      <c r="M581" s="242"/>
      <c r="N581" s="242"/>
      <c r="O581" s="242"/>
      <c r="P581" s="242"/>
      <c r="Q581" s="187"/>
      <c r="R581" s="424" t="s">
        <v>180</v>
      </c>
      <c r="S581" s="456" t="s">
        <v>720</v>
      </c>
      <c r="T581" s="351" t="s">
        <v>725</v>
      </c>
      <c r="U581" s="259" t="s">
        <v>183</v>
      </c>
      <c r="V581" s="259">
        <v>1</v>
      </c>
    </row>
    <row r="582" spans="1:22" s="72" customFormat="1" ht="25.5" customHeight="1">
      <c r="A582" s="523"/>
      <c r="B582" s="526"/>
      <c r="C582" s="529"/>
      <c r="D582" s="561"/>
      <c r="E582" s="172" t="s">
        <v>17</v>
      </c>
      <c r="F582" s="169" t="s">
        <v>726</v>
      </c>
      <c r="G582" s="160" t="s">
        <v>161</v>
      </c>
      <c r="H582" s="186">
        <f>I582+J582+L582+M582+N582+O582+P582+Q582</f>
        <v>0.5</v>
      </c>
      <c r="I582" s="187"/>
      <c r="J582" s="242"/>
      <c r="K582" s="242"/>
      <c r="L582" s="242"/>
      <c r="M582" s="242"/>
      <c r="N582" s="242"/>
      <c r="O582" s="242"/>
      <c r="P582" s="242"/>
      <c r="Q582" s="187">
        <v>0.5</v>
      </c>
      <c r="R582" s="424" t="s">
        <v>730</v>
      </c>
      <c r="S582" s="456" t="s">
        <v>720</v>
      </c>
      <c r="T582" s="351" t="s">
        <v>728</v>
      </c>
      <c r="U582" s="259" t="s">
        <v>183</v>
      </c>
      <c r="V582" s="259">
        <v>1</v>
      </c>
    </row>
    <row r="583" spans="1:22" s="4" customFormat="1" ht="15.75" customHeight="1">
      <c r="A583" s="524"/>
      <c r="B583" s="527"/>
      <c r="C583" s="530"/>
      <c r="D583" s="535" t="s">
        <v>21</v>
      </c>
      <c r="E583" s="536"/>
      <c r="F583" s="536"/>
      <c r="G583" s="537"/>
      <c r="H583" s="189">
        <f>H581+H582</f>
        <v>0.7</v>
      </c>
      <c r="I583" s="189">
        <f t="shared" ref="I583:J583" si="178">I581+I582</f>
        <v>0.2</v>
      </c>
      <c r="J583" s="189">
        <f t="shared" si="178"/>
        <v>0</v>
      </c>
      <c r="K583" s="189"/>
      <c r="L583" s="189">
        <f t="shared" ref="L583:Q583" si="179">L581+L582</f>
        <v>0</v>
      </c>
      <c r="M583" s="189">
        <f t="shared" si="179"/>
        <v>0</v>
      </c>
      <c r="N583" s="189">
        <f t="shared" si="179"/>
        <v>0</v>
      </c>
      <c r="O583" s="189">
        <f t="shared" si="179"/>
        <v>0</v>
      </c>
      <c r="P583" s="189">
        <f t="shared" si="179"/>
        <v>0</v>
      </c>
      <c r="Q583" s="189">
        <f t="shared" si="179"/>
        <v>0.5</v>
      </c>
      <c r="R583" s="562"/>
      <c r="S583" s="563"/>
      <c r="T583" s="563"/>
      <c r="U583" s="563"/>
      <c r="V583" s="564"/>
    </row>
    <row r="584" spans="1:22" s="72" customFormat="1" ht="39" customHeight="1">
      <c r="A584" s="522" t="s">
        <v>249</v>
      </c>
      <c r="B584" s="525" t="s">
        <v>173</v>
      </c>
      <c r="C584" s="528" t="s">
        <v>173</v>
      </c>
      <c r="D584" s="531" t="s">
        <v>195</v>
      </c>
      <c r="E584" s="533" t="s">
        <v>731</v>
      </c>
      <c r="F584" s="534"/>
      <c r="G584" s="170"/>
      <c r="H584" s="190"/>
      <c r="I584" s="190"/>
      <c r="J584" s="190"/>
      <c r="K584" s="190"/>
      <c r="L584" s="190"/>
      <c r="M584" s="190"/>
      <c r="N584" s="190"/>
      <c r="O584" s="190"/>
      <c r="P584" s="190"/>
      <c r="Q584" s="190"/>
      <c r="R584" s="453"/>
      <c r="S584" s="454"/>
      <c r="T584" s="455"/>
      <c r="U584" s="206"/>
      <c r="V584" s="206"/>
    </row>
    <row r="585" spans="1:22" s="72" customFormat="1" ht="28.5" customHeight="1">
      <c r="A585" s="523"/>
      <c r="B585" s="526"/>
      <c r="C585" s="529"/>
      <c r="D585" s="561"/>
      <c r="E585" s="172" t="s">
        <v>16</v>
      </c>
      <c r="F585" s="169" t="s">
        <v>732</v>
      </c>
      <c r="G585" s="160" t="s">
        <v>20</v>
      </c>
      <c r="H585" s="186">
        <f>I585+J585+L585+M585+N585+O585+P585+Q585</f>
        <v>0.4</v>
      </c>
      <c r="I585" s="187">
        <v>0.4</v>
      </c>
      <c r="J585" s="242"/>
      <c r="K585" s="242"/>
      <c r="L585" s="242"/>
      <c r="M585" s="242"/>
      <c r="N585" s="242"/>
      <c r="O585" s="242"/>
      <c r="P585" s="242"/>
      <c r="Q585" s="187"/>
      <c r="R585" s="499">
        <v>2016</v>
      </c>
      <c r="S585" s="451" t="s">
        <v>720</v>
      </c>
      <c r="T585" s="409" t="s">
        <v>1142</v>
      </c>
      <c r="U585" s="258" t="s">
        <v>183</v>
      </c>
      <c r="V585" s="258">
        <v>1</v>
      </c>
    </row>
    <row r="586" spans="1:22" s="4" customFormat="1" ht="15.75" customHeight="1">
      <c r="A586" s="524"/>
      <c r="B586" s="527"/>
      <c r="C586" s="530"/>
      <c r="D586" s="535" t="s">
        <v>21</v>
      </c>
      <c r="E586" s="536"/>
      <c r="F586" s="536"/>
      <c r="G586" s="537"/>
      <c r="H586" s="189">
        <f>H585</f>
        <v>0.4</v>
      </c>
      <c r="I586" s="189">
        <f t="shared" ref="I586:J586" si="180">I585</f>
        <v>0.4</v>
      </c>
      <c r="J586" s="189">
        <f t="shared" si="180"/>
        <v>0</v>
      </c>
      <c r="K586" s="189"/>
      <c r="L586" s="189">
        <f t="shared" ref="L586:Q586" si="181">L585</f>
        <v>0</v>
      </c>
      <c r="M586" s="189">
        <f t="shared" si="181"/>
        <v>0</v>
      </c>
      <c r="N586" s="189">
        <f t="shared" si="181"/>
        <v>0</v>
      </c>
      <c r="O586" s="189">
        <f t="shared" si="181"/>
        <v>0</v>
      </c>
      <c r="P586" s="189">
        <f t="shared" si="181"/>
        <v>0</v>
      </c>
      <c r="Q586" s="189">
        <f t="shared" si="181"/>
        <v>0</v>
      </c>
      <c r="R586" s="562"/>
      <c r="S586" s="563"/>
      <c r="T586" s="563"/>
      <c r="U586" s="563"/>
      <c r="V586" s="564"/>
    </row>
    <row r="587" spans="1:22" s="72" customFormat="1" ht="17.25" customHeight="1">
      <c r="A587" s="522" t="s">
        <v>249</v>
      </c>
      <c r="B587" s="525" t="s">
        <v>173</v>
      </c>
      <c r="C587" s="528" t="s">
        <v>173</v>
      </c>
      <c r="D587" s="531" t="s">
        <v>204</v>
      </c>
      <c r="E587" s="533" t="s">
        <v>733</v>
      </c>
      <c r="F587" s="534"/>
      <c r="G587" s="170"/>
      <c r="H587" s="190"/>
      <c r="I587" s="190"/>
      <c r="J587" s="190"/>
      <c r="K587" s="190"/>
      <c r="L587" s="190"/>
      <c r="M587" s="190"/>
      <c r="N587" s="190"/>
      <c r="O587" s="190"/>
      <c r="P587" s="190"/>
      <c r="Q587" s="190"/>
      <c r="R587" s="450"/>
      <c r="S587" s="451"/>
      <c r="T587" s="411"/>
      <c r="U587" s="206"/>
      <c r="V587" s="206"/>
    </row>
    <row r="588" spans="1:22" s="72" customFormat="1" ht="30" customHeight="1">
      <c r="A588" s="523"/>
      <c r="B588" s="526"/>
      <c r="C588" s="529"/>
      <c r="D588" s="561"/>
      <c r="E588" s="172" t="s">
        <v>16</v>
      </c>
      <c r="F588" s="169" t="s">
        <v>734</v>
      </c>
      <c r="G588" s="160" t="s">
        <v>20</v>
      </c>
      <c r="H588" s="186">
        <f>I588+J588+L588+M588+N588+O588+P588+Q588</f>
        <v>0.2</v>
      </c>
      <c r="I588" s="187">
        <v>0.2</v>
      </c>
      <c r="J588" s="242"/>
      <c r="K588" s="242"/>
      <c r="L588" s="242"/>
      <c r="M588" s="242"/>
      <c r="N588" s="242"/>
      <c r="O588" s="242"/>
      <c r="P588" s="242"/>
      <c r="Q588" s="187"/>
      <c r="R588" s="498">
        <v>2016</v>
      </c>
      <c r="S588" s="418" t="s">
        <v>720</v>
      </c>
      <c r="T588" s="409" t="s">
        <v>1120</v>
      </c>
      <c r="U588" s="160" t="s">
        <v>183</v>
      </c>
      <c r="V588" s="160">
        <v>3</v>
      </c>
    </row>
    <row r="589" spans="1:22" s="72" customFormat="1" ht="15" customHeight="1">
      <c r="A589" s="523"/>
      <c r="B589" s="526"/>
      <c r="C589" s="529"/>
      <c r="D589" s="561"/>
      <c r="E589" s="172" t="s">
        <v>17</v>
      </c>
      <c r="F589" s="169" t="s">
        <v>735</v>
      </c>
      <c r="G589" s="160" t="s">
        <v>161</v>
      </c>
      <c r="H589" s="186">
        <f>I589+J589+L589+M589+N589+O589+P589+Q589</f>
        <v>0.4</v>
      </c>
      <c r="I589" s="187"/>
      <c r="J589" s="242"/>
      <c r="K589" s="242"/>
      <c r="L589" s="242"/>
      <c r="M589" s="242"/>
      <c r="N589" s="242"/>
      <c r="O589" s="242"/>
      <c r="P589" s="242"/>
      <c r="Q589" s="187">
        <v>0.4</v>
      </c>
      <c r="R589" s="498">
        <v>2016</v>
      </c>
      <c r="S589" s="418" t="s">
        <v>720</v>
      </c>
      <c r="T589" s="409" t="s">
        <v>736</v>
      </c>
      <c r="U589" s="258" t="s">
        <v>183</v>
      </c>
      <c r="V589" s="258">
        <v>1</v>
      </c>
    </row>
    <row r="590" spans="1:22" s="72" customFormat="1" ht="23.25" customHeight="1">
      <c r="A590" s="523"/>
      <c r="B590" s="526"/>
      <c r="C590" s="529"/>
      <c r="D590" s="532"/>
      <c r="E590" s="172" t="s">
        <v>18</v>
      </c>
      <c r="F590" s="166" t="s">
        <v>737</v>
      </c>
      <c r="G590" s="164" t="s">
        <v>161</v>
      </c>
      <c r="H590" s="186">
        <f>I590+J590+L590+M590+N590+O590+P590+Q590</f>
        <v>0.4</v>
      </c>
      <c r="I590" s="356"/>
      <c r="J590" s="254"/>
      <c r="K590" s="254"/>
      <c r="L590" s="254"/>
      <c r="M590" s="254"/>
      <c r="N590" s="254"/>
      <c r="O590" s="254"/>
      <c r="P590" s="254"/>
      <c r="Q590" s="356">
        <v>0.4</v>
      </c>
      <c r="R590" s="498">
        <v>2016</v>
      </c>
      <c r="S590" s="418" t="s">
        <v>720</v>
      </c>
      <c r="T590" s="409" t="s">
        <v>1143</v>
      </c>
      <c r="U590" s="160" t="s">
        <v>183</v>
      </c>
      <c r="V590" s="200">
        <v>3</v>
      </c>
    </row>
    <row r="591" spans="1:22" s="4" customFormat="1" ht="15.75" customHeight="1">
      <c r="A591" s="524"/>
      <c r="B591" s="527"/>
      <c r="C591" s="530"/>
      <c r="D591" s="535" t="s">
        <v>21</v>
      </c>
      <c r="E591" s="536"/>
      <c r="F591" s="536"/>
      <c r="G591" s="537"/>
      <c r="H591" s="189">
        <f t="shared" ref="H591:Q591" si="182">H588+H589+H590</f>
        <v>1</v>
      </c>
      <c r="I591" s="189">
        <f t="shared" si="182"/>
        <v>0.2</v>
      </c>
      <c r="J591" s="189">
        <f t="shared" si="182"/>
        <v>0</v>
      </c>
      <c r="K591" s="189"/>
      <c r="L591" s="189">
        <f t="shared" si="182"/>
        <v>0</v>
      </c>
      <c r="M591" s="189">
        <f t="shared" si="182"/>
        <v>0</v>
      </c>
      <c r="N591" s="189">
        <f t="shared" si="182"/>
        <v>0</v>
      </c>
      <c r="O591" s="189">
        <f t="shared" si="182"/>
        <v>0</v>
      </c>
      <c r="P591" s="189">
        <f t="shared" si="182"/>
        <v>0</v>
      </c>
      <c r="Q591" s="189">
        <f t="shared" si="182"/>
        <v>0.8</v>
      </c>
      <c r="R591" s="562"/>
      <c r="S591" s="563"/>
      <c r="T591" s="563"/>
      <c r="U591" s="563"/>
      <c r="V591" s="564"/>
    </row>
    <row r="592" spans="1:22" s="72" customFormat="1" ht="27" customHeight="1">
      <c r="A592" s="522" t="s">
        <v>249</v>
      </c>
      <c r="B592" s="525" t="s">
        <v>173</v>
      </c>
      <c r="C592" s="528" t="s">
        <v>173</v>
      </c>
      <c r="D592" s="531" t="s">
        <v>226</v>
      </c>
      <c r="E592" s="533" t="s">
        <v>738</v>
      </c>
      <c r="F592" s="534"/>
      <c r="G592" s="170"/>
      <c r="H592" s="190"/>
      <c r="I592" s="190"/>
      <c r="J592" s="190"/>
      <c r="K592" s="190"/>
      <c r="L592" s="190"/>
      <c r="M592" s="190"/>
      <c r="N592" s="190"/>
      <c r="O592" s="190"/>
      <c r="P592" s="190"/>
      <c r="Q592" s="190"/>
      <c r="R592" s="450"/>
      <c r="S592" s="451"/>
      <c r="T592" s="411"/>
      <c r="U592" s="206"/>
      <c r="V592" s="206"/>
    </row>
    <row r="593" spans="1:22" s="72" customFormat="1" ht="24.75" customHeight="1">
      <c r="A593" s="523"/>
      <c r="B593" s="526"/>
      <c r="C593" s="529"/>
      <c r="D593" s="561"/>
      <c r="E593" s="172" t="s">
        <v>16</v>
      </c>
      <c r="F593" s="169" t="s">
        <v>739</v>
      </c>
      <c r="G593" s="160" t="s">
        <v>20</v>
      </c>
      <c r="H593" s="186">
        <f>I593+J593+L593+M593+N593+O593+P593+Q593</f>
        <v>0.5</v>
      </c>
      <c r="I593" s="187">
        <v>0.5</v>
      </c>
      <c r="J593" s="242"/>
      <c r="K593" s="242"/>
      <c r="L593" s="242"/>
      <c r="M593" s="242"/>
      <c r="N593" s="242"/>
      <c r="O593" s="242"/>
      <c r="P593" s="242"/>
      <c r="Q593" s="187"/>
      <c r="R593" s="498">
        <v>2016</v>
      </c>
      <c r="S593" s="418" t="s">
        <v>720</v>
      </c>
      <c r="T593" s="409" t="s">
        <v>1152</v>
      </c>
      <c r="U593" s="160" t="s">
        <v>183</v>
      </c>
      <c r="V593" s="160">
        <v>1</v>
      </c>
    </row>
    <row r="594" spans="1:22" s="72" customFormat="1" ht="16.5" customHeight="1">
      <c r="A594" s="523"/>
      <c r="B594" s="526"/>
      <c r="C594" s="529"/>
      <c r="D594" s="561"/>
      <c r="E594" s="172" t="s">
        <v>17</v>
      </c>
      <c r="F594" s="169" t="s">
        <v>737</v>
      </c>
      <c r="G594" s="160" t="s">
        <v>161</v>
      </c>
      <c r="H594" s="186">
        <f>I594+J594+L594+M594+N594+O594+P594+Q594</f>
        <v>0.5</v>
      </c>
      <c r="I594" s="187"/>
      <c r="J594" s="242"/>
      <c r="K594" s="242"/>
      <c r="L594" s="242"/>
      <c r="M594" s="242"/>
      <c r="N594" s="242"/>
      <c r="O594" s="242"/>
      <c r="P594" s="242"/>
      <c r="Q594" s="187">
        <v>0.5</v>
      </c>
      <c r="R594" s="498">
        <v>2016</v>
      </c>
      <c r="S594" s="418" t="s">
        <v>720</v>
      </c>
      <c r="T594" s="409" t="s">
        <v>1143</v>
      </c>
      <c r="U594" s="160" t="s">
        <v>183</v>
      </c>
      <c r="V594" s="160">
        <v>1</v>
      </c>
    </row>
    <row r="595" spans="1:22" s="4" customFormat="1" ht="15" customHeight="1">
      <c r="A595" s="524"/>
      <c r="B595" s="527"/>
      <c r="C595" s="530"/>
      <c r="D595" s="535" t="s">
        <v>21</v>
      </c>
      <c r="E595" s="536"/>
      <c r="F595" s="536"/>
      <c r="G595" s="537"/>
      <c r="H595" s="189">
        <f>H593+H594</f>
        <v>1</v>
      </c>
      <c r="I595" s="189">
        <f t="shared" ref="I595:J595" si="183">I593+I594</f>
        <v>0.5</v>
      </c>
      <c r="J595" s="189">
        <f t="shared" si="183"/>
        <v>0</v>
      </c>
      <c r="K595" s="189"/>
      <c r="L595" s="189">
        <f t="shared" ref="L595:Q595" si="184">L593+L594</f>
        <v>0</v>
      </c>
      <c r="M595" s="189">
        <f t="shared" si="184"/>
        <v>0</v>
      </c>
      <c r="N595" s="189">
        <f t="shared" si="184"/>
        <v>0</v>
      </c>
      <c r="O595" s="189">
        <f t="shared" si="184"/>
        <v>0</v>
      </c>
      <c r="P595" s="189">
        <f t="shared" si="184"/>
        <v>0</v>
      </c>
      <c r="Q595" s="189">
        <f t="shared" si="184"/>
        <v>0.5</v>
      </c>
      <c r="R595" s="562"/>
      <c r="S595" s="563"/>
      <c r="T595" s="563"/>
      <c r="U595" s="563"/>
      <c r="V595" s="564"/>
    </row>
    <row r="596" spans="1:22" s="72" customFormat="1" ht="51" customHeight="1">
      <c r="A596" s="522" t="s">
        <v>249</v>
      </c>
      <c r="B596" s="525" t="s">
        <v>173</v>
      </c>
      <c r="C596" s="528" t="s">
        <v>173</v>
      </c>
      <c r="D596" s="531" t="s">
        <v>231</v>
      </c>
      <c r="E596" s="533" t="s">
        <v>740</v>
      </c>
      <c r="F596" s="534"/>
      <c r="G596" s="170"/>
      <c r="H596" s="190"/>
      <c r="I596" s="190"/>
      <c r="J596" s="190"/>
      <c r="K596" s="190"/>
      <c r="L596" s="190"/>
      <c r="M596" s="190"/>
      <c r="N596" s="190"/>
      <c r="O596" s="190"/>
      <c r="P596" s="190"/>
      <c r="Q596" s="190"/>
      <c r="R596" s="450"/>
      <c r="S596" s="451"/>
      <c r="T596" s="411"/>
      <c r="U596" s="206"/>
      <c r="V596" s="206"/>
    </row>
    <row r="597" spans="1:22" s="72" customFormat="1" ht="15" customHeight="1">
      <c r="A597" s="523"/>
      <c r="B597" s="526"/>
      <c r="C597" s="529"/>
      <c r="D597" s="561"/>
      <c r="E597" s="172" t="s">
        <v>16</v>
      </c>
      <c r="F597" s="169" t="s">
        <v>741</v>
      </c>
      <c r="G597" s="160" t="s">
        <v>20</v>
      </c>
      <c r="H597" s="186">
        <f>I597+J597+L597+M597+N597+O597+P597+Q597</f>
        <v>0.5</v>
      </c>
      <c r="I597" s="187">
        <v>0.5</v>
      </c>
      <c r="J597" s="242"/>
      <c r="K597" s="242"/>
      <c r="L597" s="242"/>
      <c r="M597" s="242"/>
      <c r="N597" s="242"/>
      <c r="O597" s="242"/>
      <c r="P597" s="242"/>
      <c r="Q597" s="187"/>
      <c r="R597" s="498">
        <v>2016</v>
      </c>
      <c r="S597" s="418" t="s">
        <v>720</v>
      </c>
      <c r="T597" s="409" t="s">
        <v>1151</v>
      </c>
      <c r="U597" s="160" t="s">
        <v>183</v>
      </c>
      <c r="V597" s="160">
        <v>2600</v>
      </c>
    </row>
    <row r="598" spans="1:22" s="72" customFormat="1" ht="15" customHeight="1">
      <c r="A598" s="523"/>
      <c r="B598" s="526"/>
      <c r="C598" s="529"/>
      <c r="D598" s="561"/>
      <c r="E598" s="172" t="s">
        <v>17</v>
      </c>
      <c r="F598" s="169" t="s">
        <v>742</v>
      </c>
      <c r="G598" s="160" t="s">
        <v>161</v>
      </c>
      <c r="H598" s="186">
        <f>I598+J598+L598+M598+N598+O598+P598+Q598</f>
        <v>0.25</v>
      </c>
      <c r="I598" s="187"/>
      <c r="J598" s="242"/>
      <c r="K598" s="242"/>
      <c r="L598" s="242"/>
      <c r="M598" s="242"/>
      <c r="N598" s="242"/>
      <c r="O598" s="242"/>
      <c r="P598" s="242"/>
      <c r="Q598" s="187">
        <v>0.25</v>
      </c>
      <c r="R598" s="498">
        <v>2016</v>
      </c>
      <c r="S598" s="418" t="s">
        <v>720</v>
      </c>
      <c r="T598" s="409" t="s">
        <v>1150</v>
      </c>
      <c r="U598" s="160" t="s">
        <v>183</v>
      </c>
      <c r="V598" s="160">
        <v>200</v>
      </c>
    </row>
    <row r="599" spans="1:22" s="72" customFormat="1" ht="15" customHeight="1">
      <c r="A599" s="523"/>
      <c r="B599" s="526"/>
      <c r="C599" s="529"/>
      <c r="D599" s="532"/>
      <c r="E599" s="172" t="s">
        <v>18</v>
      </c>
      <c r="F599" s="166" t="s">
        <v>743</v>
      </c>
      <c r="G599" s="164" t="s">
        <v>161</v>
      </c>
      <c r="H599" s="186">
        <f>I599+J599+L599+M599+N599+O599+P599+Q599</f>
        <v>0.25</v>
      </c>
      <c r="I599" s="356">
        <v>0.25</v>
      </c>
      <c r="J599" s="356"/>
      <c r="K599" s="254"/>
      <c r="L599" s="254"/>
      <c r="M599" s="254"/>
      <c r="N599" s="254"/>
      <c r="O599" s="356"/>
      <c r="P599" s="356"/>
      <c r="Q599" s="356"/>
      <c r="R599" s="498">
        <v>2016</v>
      </c>
      <c r="S599" s="418" t="s">
        <v>720</v>
      </c>
      <c r="T599" s="409" t="s">
        <v>1149</v>
      </c>
      <c r="U599" s="160" t="s">
        <v>183</v>
      </c>
      <c r="V599" s="160">
        <v>200</v>
      </c>
    </row>
    <row r="600" spans="1:22" s="4" customFormat="1" ht="15" customHeight="1">
      <c r="A600" s="524"/>
      <c r="B600" s="527"/>
      <c r="C600" s="530"/>
      <c r="D600" s="535" t="s">
        <v>21</v>
      </c>
      <c r="E600" s="536"/>
      <c r="F600" s="536"/>
      <c r="G600" s="537"/>
      <c r="H600" s="189">
        <f t="shared" ref="H600:Q600" si="185">H597+H598+H599</f>
        <v>1</v>
      </c>
      <c r="I600" s="189">
        <f t="shared" si="185"/>
        <v>0.75</v>
      </c>
      <c r="J600" s="189">
        <f t="shared" si="185"/>
        <v>0</v>
      </c>
      <c r="K600" s="189"/>
      <c r="L600" s="189">
        <f t="shared" si="185"/>
        <v>0</v>
      </c>
      <c r="M600" s="189">
        <f t="shared" si="185"/>
        <v>0</v>
      </c>
      <c r="N600" s="189">
        <f t="shared" si="185"/>
        <v>0</v>
      </c>
      <c r="O600" s="189">
        <f t="shared" si="185"/>
        <v>0</v>
      </c>
      <c r="P600" s="189">
        <f t="shared" si="185"/>
        <v>0</v>
      </c>
      <c r="Q600" s="189">
        <f t="shared" si="185"/>
        <v>0.25</v>
      </c>
      <c r="R600" s="562"/>
      <c r="S600" s="563"/>
      <c r="T600" s="563"/>
      <c r="U600" s="563"/>
      <c r="V600" s="564"/>
    </row>
    <row r="601" spans="1:22" s="72" customFormat="1" ht="64.5" customHeight="1">
      <c r="A601" s="522" t="s">
        <v>249</v>
      </c>
      <c r="B601" s="525" t="s">
        <v>173</v>
      </c>
      <c r="C601" s="528" t="s">
        <v>173</v>
      </c>
      <c r="D601" s="531" t="s">
        <v>308</v>
      </c>
      <c r="E601" s="533" t="s">
        <v>744</v>
      </c>
      <c r="F601" s="534"/>
      <c r="G601" s="170"/>
      <c r="H601" s="190"/>
      <c r="I601" s="190"/>
      <c r="J601" s="190"/>
      <c r="K601" s="190"/>
      <c r="L601" s="190"/>
      <c r="M601" s="190"/>
      <c r="N601" s="190"/>
      <c r="O601" s="190"/>
      <c r="P601" s="190"/>
      <c r="Q601" s="190"/>
      <c r="R601" s="450"/>
      <c r="S601" s="451"/>
      <c r="T601" s="411"/>
      <c r="U601" s="206"/>
      <c r="V601" s="206"/>
    </row>
    <row r="602" spans="1:22" s="72" customFormat="1" ht="25.5" customHeight="1">
      <c r="A602" s="523"/>
      <c r="B602" s="526"/>
      <c r="C602" s="529"/>
      <c r="D602" s="561"/>
      <c r="E602" s="172" t="s">
        <v>16</v>
      </c>
      <c r="F602" s="169" t="s">
        <v>745</v>
      </c>
      <c r="G602" s="160" t="s">
        <v>20</v>
      </c>
      <c r="H602" s="186">
        <f>I602+J602+L602+M602+N602+O602+P602+Q602</f>
        <v>0.25</v>
      </c>
      <c r="I602" s="187">
        <v>0.25</v>
      </c>
      <c r="J602" s="242"/>
      <c r="K602" s="242"/>
      <c r="L602" s="242"/>
      <c r="M602" s="242"/>
      <c r="N602" s="242"/>
      <c r="O602" s="242"/>
      <c r="P602" s="242"/>
      <c r="Q602" s="187"/>
      <c r="R602" s="498">
        <v>2016</v>
      </c>
      <c r="S602" s="418" t="s">
        <v>720</v>
      </c>
      <c r="T602" s="409" t="s">
        <v>1146</v>
      </c>
      <c r="U602" s="160" t="s">
        <v>183</v>
      </c>
      <c r="V602" s="160">
        <v>2</v>
      </c>
    </row>
    <row r="603" spans="1:22" s="72" customFormat="1" ht="15" customHeight="1">
      <c r="A603" s="523"/>
      <c r="B603" s="526"/>
      <c r="C603" s="529"/>
      <c r="D603" s="561"/>
      <c r="E603" s="172" t="s">
        <v>17</v>
      </c>
      <c r="F603" s="169" t="s">
        <v>746</v>
      </c>
      <c r="G603" s="160" t="s">
        <v>20</v>
      </c>
      <c r="H603" s="186">
        <f>I603+J603+L603+M603+N603+O603+P603+Q603</f>
        <v>0.25</v>
      </c>
      <c r="I603" s="187">
        <v>0.25</v>
      </c>
      <c r="J603" s="242"/>
      <c r="K603" s="242"/>
      <c r="L603" s="242"/>
      <c r="M603" s="242"/>
      <c r="N603" s="242"/>
      <c r="O603" s="242"/>
      <c r="P603" s="242"/>
      <c r="Q603" s="187"/>
      <c r="R603" s="498">
        <v>2016</v>
      </c>
      <c r="S603" s="418" t="s">
        <v>720</v>
      </c>
      <c r="T603" s="409" t="s">
        <v>1147</v>
      </c>
      <c r="U603" s="160" t="s">
        <v>183</v>
      </c>
      <c r="V603" s="160">
        <v>2</v>
      </c>
    </row>
    <row r="604" spans="1:22" s="72" customFormat="1" ht="24.75" customHeight="1">
      <c r="A604" s="523"/>
      <c r="B604" s="526"/>
      <c r="C604" s="529"/>
      <c r="D604" s="532"/>
      <c r="E604" s="172" t="s">
        <v>18</v>
      </c>
      <c r="F604" s="166" t="s">
        <v>747</v>
      </c>
      <c r="G604" s="164"/>
      <c r="H604" s="186">
        <f>I604+J604+L604+M604+N604+O604+P604+Q604</f>
        <v>0</v>
      </c>
      <c r="I604" s="356"/>
      <c r="J604" s="254"/>
      <c r="K604" s="254"/>
      <c r="L604" s="254"/>
      <c r="M604" s="254"/>
      <c r="N604" s="254"/>
      <c r="O604" s="254"/>
      <c r="P604" s="254"/>
      <c r="Q604" s="356"/>
      <c r="R604" s="498">
        <v>2016</v>
      </c>
      <c r="S604" s="418" t="s">
        <v>720</v>
      </c>
      <c r="T604" s="409" t="s">
        <v>1148</v>
      </c>
      <c r="U604" s="160" t="s">
        <v>183</v>
      </c>
      <c r="V604" s="160">
        <v>50</v>
      </c>
    </row>
    <row r="605" spans="1:22" s="4" customFormat="1" ht="15" customHeight="1">
      <c r="A605" s="524"/>
      <c r="B605" s="527"/>
      <c r="C605" s="530"/>
      <c r="D605" s="535" t="s">
        <v>21</v>
      </c>
      <c r="E605" s="536"/>
      <c r="F605" s="536"/>
      <c r="G605" s="537"/>
      <c r="H605" s="189">
        <f t="shared" ref="H605:Q605" si="186">H602+H603+H604</f>
        <v>0.5</v>
      </c>
      <c r="I605" s="189">
        <f t="shared" si="186"/>
        <v>0.5</v>
      </c>
      <c r="J605" s="189">
        <f t="shared" si="186"/>
        <v>0</v>
      </c>
      <c r="K605" s="189"/>
      <c r="L605" s="189">
        <f t="shared" si="186"/>
        <v>0</v>
      </c>
      <c r="M605" s="189">
        <f t="shared" si="186"/>
        <v>0</v>
      </c>
      <c r="N605" s="189">
        <f t="shared" si="186"/>
        <v>0</v>
      </c>
      <c r="O605" s="189">
        <f t="shared" si="186"/>
        <v>0</v>
      </c>
      <c r="P605" s="189">
        <f t="shared" si="186"/>
        <v>0</v>
      </c>
      <c r="Q605" s="189">
        <f t="shared" si="186"/>
        <v>0</v>
      </c>
      <c r="R605" s="562"/>
      <c r="S605" s="563"/>
      <c r="T605" s="563"/>
      <c r="U605" s="563"/>
      <c r="V605" s="564"/>
    </row>
    <row r="606" spans="1:22" s="72" customFormat="1" ht="54.75" customHeight="1">
      <c r="A606" s="522" t="s">
        <v>249</v>
      </c>
      <c r="B606" s="525" t="s">
        <v>173</v>
      </c>
      <c r="C606" s="528" t="s">
        <v>173</v>
      </c>
      <c r="D606" s="531" t="s">
        <v>243</v>
      </c>
      <c r="E606" s="533" t="s">
        <v>748</v>
      </c>
      <c r="F606" s="534"/>
      <c r="G606" s="170"/>
      <c r="H606" s="190"/>
      <c r="I606" s="190"/>
      <c r="J606" s="190"/>
      <c r="K606" s="190"/>
      <c r="L606" s="190"/>
      <c r="M606" s="190"/>
      <c r="N606" s="190"/>
      <c r="O606" s="190"/>
      <c r="P606" s="190"/>
      <c r="Q606" s="190"/>
      <c r="R606" s="450"/>
      <c r="S606" s="451"/>
      <c r="T606" s="411"/>
      <c r="U606" s="206"/>
      <c r="V606" s="206"/>
    </row>
    <row r="607" spans="1:22" s="72" customFormat="1" ht="28.5" customHeight="1">
      <c r="A607" s="523"/>
      <c r="B607" s="526"/>
      <c r="C607" s="529"/>
      <c r="D607" s="561"/>
      <c r="E607" s="172" t="s">
        <v>16</v>
      </c>
      <c r="F607" s="169" t="s">
        <v>749</v>
      </c>
      <c r="G607" s="160" t="s">
        <v>20</v>
      </c>
      <c r="H607" s="186">
        <f>I607+J607+L607+M607+N607+O607+P607+Q607</f>
        <v>0.5</v>
      </c>
      <c r="I607" s="187">
        <v>0.5</v>
      </c>
      <c r="J607" s="242"/>
      <c r="K607" s="242"/>
      <c r="L607" s="242"/>
      <c r="M607" s="242"/>
      <c r="N607" s="242"/>
      <c r="O607" s="242"/>
      <c r="P607" s="242"/>
      <c r="Q607" s="187"/>
      <c r="R607" s="498">
        <v>2016</v>
      </c>
      <c r="S607" s="418" t="s">
        <v>720</v>
      </c>
      <c r="T607" s="409" t="s">
        <v>1174</v>
      </c>
      <c r="U607" s="160" t="s">
        <v>183</v>
      </c>
      <c r="V607" s="160">
        <v>4</v>
      </c>
    </row>
    <row r="608" spans="1:22" s="72" customFormat="1" ht="25.5" customHeight="1">
      <c r="A608" s="523"/>
      <c r="B608" s="526"/>
      <c r="C608" s="529"/>
      <c r="D608" s="561"/>
      <c r="E608" s="172" t="s">
        <v>17</v>
      </c>
      <c r="F608" s="169" t="s">
        <v>747</v>
      </c>
      <c r="G608" s="160" t="s">
        <v>161</v>
      </c>
      <c r="H608" s="186">
        <f>I608+J608+L608+M608+N608+O608+P608+Q608</f>
        <v>0.5</v>
      </c>
      <c r="I608" s="187"/>
      <c r="J608" s="242"/>
      <c r="K608" s="242"/>
      <c r="L608" s="242"/>
      <c r="M608" s="242"/>
      <c r="N608" s="242"/>
      <c r="O608" s="242"/>
      <c r="P608" s="242"/>
      <c r="Q608" s="187">
        <v>0.5</v>
      </c>
      <c r="R608" s="498">
        <v>2016</v>
      </c>
      <c r="S608" s="418" t="s">
        <v>720</v>
      </c>
      <c r="T608" s="409" t="s">
        <v>1153</v>
      </c>
      <c r="U608" s="160" t="s">
        <v>183</v>
      </c>
      <c r="V608" s="160">
        <v>50</v>
      </c>
    </row>
    <row r="609" spans="1:22" s="4" customFormat="1" ht="15" customHeight="1">
      <c r="A609" s="524"/>
      <c r="B609" s="527"/>
      <c r="C609" s="530"/>
      <c r="D609" s="535" t="s">
        <v>21</v>
      </c>
      <c r="E609" s="536"/>
      <c r="F609" s="536"/>
      <c r="G609" s="537"/>
      <c r="H609" s="189">
        <f>H607+H608</f>
        <v>1</v>
      </c>
      <c r="I609" s="189">
        <f t="shared" ref="I609:J609" si="187">I607+I608</f>
        <v>0.5</v>
      </c>
      <c r="J609" s="189">
        <f t="shared" si="187"/>
        <v>0</v>
      </c>
      <c r="K609" s="189"/>
      <c r="L609" s="189">
        <f t="shared" ref="L609:Q609" si="188">L607+L608</f>
        <v>0</v>
      </c>
      <c r="M609" s="189">
        <f t="shared" si="188"/>
        <v>0</v>
      </c>
      <c r="N609" s="189">
        <f t="shared" si="188"/>
        <v>0</v>
      </c>
      <c r="O609" s="189">
        <f t="shared" si="188"/>
        <v>0</v>
      </c>
      <c r="P609" s="189">
        <f t="shared" si="188"/>
        <v>0</v>
      </c>
      <c r="Q609" s="189">
        <f t="shared" si="188"/>
        <v>0.5</v>
      </c>
      <c r="R609" s="562"/>
      <c r="S609" s="563"/>
      <c r="T609" s="563"/>
      <c r="U609" s="563"/>
      <c r="V609" s="564"/>
    </row>
    <row r="610" spans="1:22" s="72" customFormat="1" ht="39" customHeight="1">
      <c r="A610" s="522" t="s">
        <v>249</v>
      </c>
      <c r="B610" s="570" t="s">
        <v>173</v>
      </c>
      <c r="C610" s="571" t="s">
        <v>173</v>
      </c>
      <c r="D610" s="531" t="s">
        <v>249</v>
      </c>
      <c r="E610" s="533" t="s">
        <v>750</v>
      </c>
      <c r="F610" s="534"/>
      <c r="G610" s="170"/>
      <c r="H610" s="190"/>
      <c r="I610" s="190"/>
      <c r="J610" s="190"/>
      <c r="K610" s="190"/>
      <c r="L610" s="190"/>
      <c r="M610" s="190"/>
      <c r="N610" s="190"/>
      <c r="O610" s="190"/>
      <c r="P610" s="190"/>
      <c r="Q610" s="190"/>
      <c r="R610" s="450"/>
      <c r="S610" s="451"/>
      <c r="T610" s="411"/>
      <c r="U610" s="206"/>
      <c r="V610" s="206"/>
    </row>
    <row r="611" spans="1:22" s="72" customFormat="1" ht="15" customHeight="1">
      <c r="A611" s="523"/>
      <c r="B611" s="570"/>
      <c r="C611" s="571"/>
      <c r="D611" s="561"/>
      <c r="E611" s="172" t="s">
        <v>16</v>
      </c>
      <c r="F611" s="169" t="s">
        <v>751</v>
      </c>
      <c r="G611" s="160" t="s">
        <v>20</v>
      </c>
      <c r="H611" s="186">
        <f>I611+J611+L611+M611+N611+O611+P611+Q611</f>
        <v>0.5</v>
      </c>
      <c r="I611" s="187">
        <v>0.5</v>
      </c>
      <c r="J611" s="242"/>
      <c r="K611" s="242"/>
      <c r="L611" s="242"/>
      <c r="M611" s="242"/>
      <c r="N611" s="242"/>
      <c r="O611" s="242"/>
      <c r="P611" s="242"/>
      <c r="Q611" s="187"/>
      <c r="R611" s="498">
        <v>2016</v>
      </c>
      <c r="S611" s="418" t="s">
        <v>720</v>
      </c>
      <c r="T611" s="409" t="s">
        <v>478</v>
      </c>
      <c r="U611" s="160" t="s">
        <v>183</v>
      </c>
      <c r="V611" s="160">
        <v>2</v>
      </c>
    </row>
    <row r="612" spans="1:22" s="72" customFormat="1" ht="15" customHeight="1">
      <c r="A612" s="523"/>
      <c r="B612" s="570"/>
      <c r="C612" s="571"/>
      <c r="D612" s="561"/>
      <c r="E612" s="172" t="s">
        <v>17</v>
      </c>
      <c r="F612" s="169" t="s">
        <v>752</v>
      </c>
      <c r="G612" s="160" t="s">
        <v>20</v>
      </c>
      <c r="H612" s="186">
        <f>I612+J612+L612+M612+N612+O612+P612+Q612</f>
        <v>0.5</v>
      </c>
      <c r="I612" s="187">
        <v>0.5</v>
      </c>
      <c r="J612" s="242"/>
      <c r="K612" s="242"/>
      <c r="L612" s="242"/>
      <c r="M612" s="242"/>
      <c r="N612" s="242"/>
      <c r="O612" s="242"/>
      <c r="P612" s="242"/>
      <c r="Q612" s="187"/>
      <c r="R612" s="498">
        <v>2016</v>
      </c>
      <c r="S612" s="418" t="s">
        <v>720</v>
      </c>
      <c r="T612" s="409" t="s">
        <v>1175</v>
      </c>
      <c r="U612" s="160" t="s">
        <v>183</v>
      </c>
      <c r="V612" s="160">
        <v>2</v>
      </c>
    </row>
    <row r="613" spans="1:22" s="72" customFormat="1" ht="24" customHeight="1">
      <c r="A613" s="523"/>
      <c r="B613" s="570"/>
      <c r="C613" s="571"/>
      <c r="D613" s="532"/>
      <c r="E613" s="172" t="s">
        <v>18</v>
      </c>
      <c r="F613" s="166" t="s">
        <v>753</v>
      </c>
      <c r="G613" s="164" t="s">
        <v>161</v>
      </c>
      <c r="H613" s="186">
        <f>I613+J613+L613+M613+N613+O613+P613+Q613</f>
        <v>0.5</v>
      </c>
      <c r="I613" s="356"/>
      <c r="J613" s="254"/>
      <c r="K613" s="254"/>
      <c r="L613" s="254"/>
      <c r="M613" s="254"/>
      <c r="N613" s="254"/>
      <c r="O613" s="254"/>
      <c r="P613" s="254"/>
      <c r="Q613" s="356">
        <v>0.5</v>
      </c>
      <c r="R613" s="498">
        <v>2016</v>
      </c>
      <c r="S613" s="418" t="s">
        <v>720</v>
      </c>
      <c r="T613" s="409" t="s">
        <v>1154</v>
      </c>
      <c r="U613" s="160" t="s">
        <v>183</v>
      </c>
      <c r="V613" s="160">
        <v>2</v>
      </c>
    </row>
    <row r="614" spans="1:22" s="4" customFormat="1" ht="15" customHeight="1">
      <c r="A614" s="524"/>
      <c r="B614" s="570"/>
      <c r="C614" s="571"/>
      <c r="D614" s="535" t="s">
        <v>21</v>
      </c>
      <c r="E614" s="536"/>
      <c r="F614" s="536"/>
      <c r="G614" s="537"/>
      <c r="H614" s="189">
        <f t="shared" ref="H614:Q614" si="189">H611+H612+H613</f>
        <v>1.5</v>
      </c>
      <c r="I614" s="189">
        <f t="shared" si="189"/>
        <v>1</v>
      </c>
      <c r="J614" s="189">
        <f t="shared" si="189"/>
        <v>0</v>
      </c>
      <c r="K614" s="189"/>
      <c r="L614" s="189">
        <f t="shared" si="189"/>
        <v>0</v>
      </c>
      <c r="M614" s="189">
        <f t="shared" si="189"/>
        <v>0</v>
      </c>
      <c r="N614" s="189">
        <f t="shared" si="189"/>
        <v>0</v>
      </c>
      <c r="O614" s="189">
        <f t="shared" si="189"/>
        <v>0</v>
      </c>
      <c r="P614" s="189">
        <f t="shared" si="189"/>
        <v>0</v>
      </c>
      <c r="Q614" s="189">
        <f t="shared" si="189"/>
        <v>0.5</v>
      </c>
      <c r="R614" s="562"/>
      <c r="S614" s="563"/>
      <c r="T614" s="563"/>
      <c r="U614" s="563"/>
      <c r="V614" s="564"/>
    </row>
    <row r="615" spans="1:22" s="72" customFormat="1" ht="27" customHeight="1">
      <c r="A615" s="522" t="s">
        <v>249</v>
      </c>
      <c r="B615" s="570"/>
      <c r="C615" s="571" t="s">
        <v>173</v>
      </c>
      <c r="D615" s="531" t="s">
        <v>421</v>
      </c>
      <c r="E615" s="533" t="s">
        <v>754</v>
      </c>
      <c r="F615" s="534"/>
      <c r="G615" s="170"/>
      <c r="H615" s="190"/>
      <c r="I615" s="190"/>
      <c r="J615" s="190"/>
      <c r="K615" s="190"/>
      <c r="L615" s="190"/>
      <c r="M615" s="190"/>
      <c r="N615" s="190"/>
      <c r="O615" s="190"/>
      <c r="P615" s="190"/>
      <c r="Q615" s="190"/>
      <c r="R615" s="450"/>
      <c r="S615" s="451"/>
      <c r="T615" s="411"/>
      <c r="U615" s="206"/>
      <c r="V615" s="206"/>
    </row>
    <row r="616" spans="1:22" s="72" customFormat="1" ht="15" customHeight="1">
      <c r="A616" s="523"/>
      <c r="B616" s="570"/>
      <c r="C616" s="571"/>
      <c r="D616" s="561"/>
      <c r="E616" s="172" t="s">
        <v>16</v>
      </c>
      <c r="F616" s="169" t="s">
        <v>755</v>
      </c>
      <c r="G616" s="160" t="s">
        <v>20</v>
      </c>
      <c r="H616" s="186">
        <f>I616+J616+L616+M616+N616+O616+P616+Q616</f>
        <v>0.25</v>
      </c>
      <c r="I616" s="187">
        <v>0.25</v>
      </c>
      <c r="J616" s="242"/>
      <c r="K616" s="242"/>
      <c r="L616" s="242"/>
      <c r="M616" s="242"/>
      <c r="N616" s="242"/>
      <c r="O616" s="242"/>
      <c r="P616" s="242"/>
      <c r="Q616" s="187"/>
      <c r="R616" s="498">
        <v>2016</v>
      </c>
      <c r="S616" s="418" t="s">
        <v>720</v>
      </c>
      <c r="T616" s="409" t="s">
        <v>1155</v>
      </c>
      <c r="U616" s="160" t="s">
        <v>183</v>
      </c>
      <c r="V616" s="160">
        <v>2</v>
      </c>
    </row>
    <row r="617" spans="1:22" s="72" customFormat="1" ht="15" customHeight="1">
      <c r="A617" s="523"/>
      <c r="B617" s="570"/>
      <c r="C617" s="571"/>
      <c r="D617" s="561"/>
      <c r="E617" s="172" t="s">
        <v>17</v>
      </c>
      <c r="F617" s="169" t="s">
        <v>756</v>
      </c>
      <c r="G617" s="160" t="s">
        <v>20</v>
      </c>
      <c r="H617" s="186">
        <f>I617+J617+L617+M617+N617+O617+P617+Q617</f>
        <v>1.25</v>
      </c>
      <c r="I617" s="187">
        <v>1.25</v>
      </c>
      <c r="J617" s="242"/>
      <c r="K617" s="242"/>
      <c r="L617" s="242"/>
      <c r="M617" s="242"/>
      <c r="N617" s="242"/>
      <c r="O617" s="242"/>
      <c r="P617" s="242"/>
      <c r="Q617" s="187"/>
      <c r="R617" s="498">
        <v>2016</v>
      </c>
      <c r="S617" s="418" t="s">
        <v>720</v>
      </c>
      <c r="T617" s="409" t="s">
        <v>1156</v>
      </c>
      <c r="U617" s="160" t="s">
        <v>183</v>
      </c>
      <c r="V617" s="160">
        <v>2</v>
      </c>
    </row>
    <row r="618" spans="1:22" s="72" customFormat="1" ht="15" customHeight="1">
      <c r="A618" s="523"/>
      <c r="B618" s="570"/>
      <c r="C618" s="571"/>
      <c r="D618" s="532"/>
      <c r="E618" s="172" t="s">
        <v>18</v>
      </c>
      <c r="F618" s="166" t="s">
        <v>757</v>
      </c>
      <c r="G618" s="164" t="s">
        <v>161</v>
      </c>
      <c r="H618" s="186">
        <f>I618+J618+L618+M618+N618+O618+P618+Q618</f>
        <v>0.3</v>
      </c>
      <c r="I618" s="356">
        <v>0.3</v>
      </c>
      <c r="J618" s="356"/>
      <c r="K618" s="254"/>
      <c r="L618" s="254"/>
      <c r="M618" s="254"/>
      <c r="N618" s="254"/>
      <c r="O618" s="356"/>
      <c r="P618" s="356"/>
      <c r="Q618" s="356"/>
      <c r="R618" s="498">
        <v>2016</v>
      </c>
      <c r="S618" s="418" t="s">
        <v>720</v>
      </c>
      <c r="T618" s="409" t="s">
        <v>1157</v>
      </c>
      <c r="U618" s="160" t="s">
        <v>183</v>
      </c>
      <c r="V618" s="160">
        <v>2</v>
      </c>
    </row>
    <row r="619" spans="1:22" s="4" customFormat="1" ht="15" customHeight="1">
      <c r="A619" s="524"/>
      <c r="B619" s="570"/>
      <c r="C619" s="571"/>
      <c r="D619" s="535" t="s">
        <v>21</v>
      </c>
      <c r="E619" s="536"/>
      <c r="F619" s="536"/>
      <c r="G619" s="537"/>
      <c r="H619" s="189">
        <f t="shared" ref="H619:Q619" si="190">H616+H617+H618</f>
        <v>1.8</v>
      </c>
      <c r="I619" s="189">
        <f t="shared" si="190"/>
        <v>1.8</v>
      </c>
      <c r="J619" s="189">
        <f t="shared" si="190"/>
        <v>0</v>
      </c>
      <c r="K619" s="189"/>
      <c r="L619" s="189">
        <f t="shared" si="190"/>
        <v>0</v>
      </c>
      <c r="M619" s="189">
        <f t="shared" si="190"/>
        <v>0</v>
      </c>
      <c r="N619" s="189">
        <f t="shared" si="190"/>
        <v>0</v>
      </c>
      <c r="O619" s="189">
        <f t="shared" si="190"/>
        <v>0</v>
      </c>
      <c r="P619" s="189">
        <f t="shared" si="190"/>
        <v>0</v>
      </c>
      <c r="Q619" s="189">
        <f t="shared" si="190"/>
        <v>0</v>
      </c>
      <c r="R619" s="562"/>
      <c r="S619" s="563"/>
      <c r="T619" s="563"/>
      <c r="U619" s="563"/>
      <c r="V619" s="564"/>
    </row>
    <row r="620" spans="1:22" s="72" customFormat="1" ht="50.25" customHeight="1">
      <c r="A620" s="522" t="s">
        <v>249</v>
      </c>
      <c r="B620" s="570" t="s">
        <v>173</v>
      </c>
      <c r="C620" s="571" t="s">
        <v>173</v>
      </c>
      <c r="D620" s="531" t="s">
        <v>425</v>
      </c>
      <c r="E620" s="533" t="s">
        <v>758</v>
      </c>
      <c r="F620" s="534"/>
      <c r="G620" s="170"/>
      <c r="H620" s="190"/>
      <c r="I620" s="190"/>
      <c r="J620" s="190"/>
      <c r="K620" s="190"/>
      <c r="L620" s="190"/>
      <c r="M620" s="190"/>
      <c r="N620" s="190"/>
      <c r="O620" s="190"/>
      <c r="P620" s="190"/>
      <c r="Q620" s="190"/>
      <c r="R620" s="450"/>
      <c r="S620" s="451"/>
      <c r="T620" s="411"/>
      <c r="U620" s="206"/>
      <c r="V620" s="206"/>
    </row>
    <row r="621" spans="1:22" s="72" customFormat="1" ht="15" customHeight="1">
      <c r="A621" s="523"/>
      <c r="B621" s="570"/>
      <c r="C621" s="571"/>
      <c r="D621" s="561"/>
      <c r="E621" s="172" t="s">
        <v>16</v>
      </c>
      <c r="F621" s="169" t="s">
        <v>759</v>
      </c>
      <c r="G621" s="160" t="s">
        <v>20</v>
      </c>
      <c r="H621" s="186">
        <f>I621+J621+L621+M621+N621+O621+P621+Q621</f>
        <v>0.25</v>
      </c>
      <c r="I621" s="187">
        <v>0.25</v>
      </c>
      <c r="J621" s="242"/>
      <c r="K621" s="242"/>
      <c r="L621" s="242"/>
      <c r="M621" s="242"/>
      <c r="N621" s="242"/>
      <c r="O621" s="242"/>
      <c r="P621" s="242"/>
      <c r="Q621" s="187"/>
      <c r="R621" s="498">
        <v>2016</v>
      </c>
      <c r="S621" s="418" t="s">
        <v>720</v>
      </c>
      <c r="T621" s="409" t="s">
        <v>760</v>
      </c>
      <c r="U621" s="160" t="s">
        <v>183</v>
      </c>
      <c r="V621" s="160">
        <v>4</v>
      </c>
    </row>
    <row r="622" spans="1:22" s="72" customFormat="1" ht="24" customHeight="1">
      <c r="A622" s="523"/>
      <c r="B622" s="570"/>
      <c r="C622" s="571"/>
      <c r="D622" s="561"/>
      <c r="E622" s="172" t="s">
        <v>17</v>
      </c>
      <c r="F622" s="169" t="s">
        <v>761</v>
      </c>
      <c r="G622" s="160" t="s">
        <v>20</v>
      </c>
      <c r="H622" s="186">
        <f>I622+J622+L622+M622+N622+O622+P622+Q622</f>
        <v>0.25</v>
      </c>
      <c r="I622" s="187">
        <v>0.25</v>
      </c>
      <c r="J622" s="242"/>
      <c r="K622" s="242"/>
      <c r="L622" s="242"/>
      <c r="M622" s="242"/>
      <c r="N622" s="242"/>
      <c r="O622" s="242"/>
      <c r="P622" s="242"/>
      <c r="Q622" s="187"/>
      <c r="R622" s="498">
        <v>2016</v>
      </c>
      <c r="S622" s="418" t="s">
        <v>720</v>
      </c>
      <c r="T622" s="409" t="s">
        <v>1158</v>
      </c>
      <c r="U622" s="160" t="s">
        <v>183</v>
      </c>
      <c r="V622" s="160">
        <v>4</v>
      </c>
    </row>
    <row r="623" spans="1:22" s="4" customFormat="1" ht="15" customHeight="1">
      <c r="A623" s="524"/>
      <c r="B623" s="570"/>
      <c r="C623" s="571"/>
      <c r="D623" s="535" t="s">
        <v>21</v>
      </c>
      <c r="E623" s="536"/>
      <c r="F623" s="536"/>
      <c r="G623" s="537"/>
      <c r="H623" s="189">
        <f>H621+H622</f>
        <v>0.5</v>
      </c>
      <c r="I623" s="189">
        <f t="shared" ref="I623:J623" si="191">I621+I622</f>
        <v>0.5</v>
      </c>
      <c r="J623" s="189">
        <f t="shared" si="191"/>
        <v>0</v>
      </c>
      <c r="K623" s="189"/>
      <c r="L623" s="189">
        <f t="shared" ref="L623:Q623" si="192">L621+L622</f>
        <v>0</v>
      </c>
      <c r="M623" s="189">
        <f t="shared" si="192"/>
        <v>0</v>
      </c>
      <c r="N623" s="189">
        <f t="shared" si="192"/>
        <v>0</v>
      </c>
      <c r="O623" s="189">
        <f t="shared" si="192"/>
        <v>0</v>
      </c>
      <c r="P623" s="189">
        <f t="shared" si="192"/>
        <v>0</v>
      </c>
      <c r="Q623" s="189">
        <f t="shared" si="192"/>
        <v>0</v>
      </c>
      <c r="R623" s="562"/>
      <c r="S623" s="563"/>
      <c r="T623" s="563"/>
      <c r="U623" s="563"/>
      <c r="V623" s="564"/>
    </row>
    <row r="624" spans="1:22" s="72" customFormat="1" ht="51" customHeight="1">
      <c r="A624" s="522" t="s">
        <v>249</v>
      </c>
      <c r="B624" s="570" t="s">
        <v>173</v>
      </c>
      <c r="C624" s="571" t="s">
        <v>173</v>
      </c>
      <c r="D624" s="531" t="s">
        <v>328</v>
      </c>
      <c r="E624" s="533" t="s">
        <v>762</v>
      </c>
      <c r="F624" s="534"/>
      <c r="G624" s="170"/>
      <c r="H624" s="190"/>
      <c r="I624" s="190"/>
      <c r="J624" s="190"/>
      <c r="K624" s="190"/>
      <c r="L624" s="190"/>
      <c r="M624" s="190"/>
      <c r="N624" s="190"/>
      <c r="O624" s="190"/>
      <c r="P624" s="190"/>
      <c r="Q624" s="190"/>
      <c r="R624" s="450"/>
      <c r="S624" s="451"/>
      <c r="T624" s="411"/>
      <c r="U624" s="206"/>
      <c r="V624" s="206"/>
    </row>
    <row r="625" spans="1:22" s="72" customFormat="1" ht="15" customHeight="1">
      <c r="A625" s="523"/>
      <c r="B625" s="570"/>
      <c r="C625" s="571"/>
      <c r="D625" s="561"/>
      <c r="E625" s="172" t="s">
        <v>16</v>
      </c>
      <c r="F625" s="169" t="s">
        <v>763</v>
      </c>
      <c r="G625" s="160" t="s">
        <v>20</v>
      </c>
      <c r="H625" s="186">
        <f>I625+J625+L625+M625+N625+O625+P625+Q625</f>
        <v>0.5</v>
      </c>
      <c r="I625" s="187">
        <v>0.5</v>
      </c>
      <c r="J625" s="242"/>
      <c r="K625" s="242"/>
      <c r="L625" s="242"/>
      <c r="M625" s="242"/>
      <c r="N625" s="242"/>
      <c r="O625" s="242"/>
      <c r="P625" s="242"/>
      <c r="Q625" s="187"/>
      <c r="R625" s="498">
        <v>2016</v>
      </c>
      <c r="S625" s="418" t="s">
        <v>720</v>
      </c>
      <c r="T625" s="409" t="s">
        <v>1159</v>
      </c>
      <c r="U625" s="160" t="s">
        <v>183</v>
      </c>
      <c r="V625" s="160">
        <v>2</v>
      </c>
    </row>
    <row r="626" spans="1:22" s="72" customFormat="1" ht="15" customHeight="1">
      <c r="A626" s="523"/>
      <c r="B626" s="570"/>
      <c r="C626" s="571"/>
      <c r="D626" s="561"/>
      <c r="E626" s="172" t="s">
        <v>17</v>
      </c>
      <c r="F626" s="169" t="s">
        <v>764</v>
      </c>
      <c r="G626" s="160" t="s">
        <v>161</v>
      </c>
      <c r="H626" s="186">
        <f>I626+J626+L626+M626+N626+O626+P626+Q626</f>
        <v>0.5</v>
      </c>
      <c r="I626" s="187">
        <v>0.5</v>
      </c>
      <c r="J626" s="187"/>
      <c r="K626" s="242"/>
      <c r="L626" s="242"/>
      <c r="M626" s="242"/>
      <c r="N626" s="242"/>
      <c r="O626" s="187"/>
      <c r="P626" s="187"/>
      <c r="Q626" s="187"/>
      <c r="R626" s="498">
        <v>2016</v>
      </c>
      <c r="S626" s="418" t="s">
        <v>720</v>
      </c>
      <c r="T626" s="409" t="s">
        <v>1172</v>
      </c>
      <c r="U626" s="160" t="s">
        <v>183</v>
      </c>
      <c r="V626" s="160">
        <v>2</v>
      </c>
    </row>
    <row r="627" spans="1:22" s="4" customFormat="1" ht="14.25" customHeight="1">
      <c r="A627" s="524"/>
      <c r="B627" s="570"/>
      <c r="C627" s="571"/>
      <c r="D627" s="535" t="s">
        <v>21</v>
      </c>
      <c r="E627" s="536"/>
      <c r="F627" s="536"/>
      <c r="G627" s="537"/>
      <c r="H627" s="189">
        <f>H625+H626</f>
        <v>1</v>
      </c>
      <c r="I627" s="189">
        <f t="shared" ref="I627:J627" si="193">I625+I626</f>
        <v>1</v>
      </c>
      <c r="J627" s="189">
        <f t="shared" si="193"/>
        <v>0</v>
      </c>
      <c r="K627" s="189"/>
      <c r="L627" s="189">
        <f t="shared" ref="L627:Q627" si="194">L625+L626</f>
        <v>0</v>
      </c>
      <c r="M627" s="189">
        <f t="shared" si="194"/>
        <v>0</v>
      </c>
      <c r="N627" s="189">
        <f t="shared" si="194"/>
        <v>0</v>
      </c>
      <c r="O627" s="189">
        <f t="shared" si="194"/>
        <v>0</v>
      </c>
      <c r="P627" s="189">
        <f t="shared" si="194"/>
        <v>0</v>
      </c>
      <c r="Q627" s="189">
        <f t="shared" si="194"/>
        <v>0</v>
      </c>
      <c r="R627" s="562"/>
      <c r="S627" s="563"/>
      <c r="T627" s="563"/>
      <c r="U627" s="563"/>
      <c r="V627" s="564"/>
    </row>
    <row r="628" spans="1:22" s="72" customFormat="1" ht="41.25" customHeight="1">
      <c r="A628" s="522" t="s">
        <v>249</v>
      </c>
      <c r="B628" s="570" t="s">
        <v>173</v>
      </c>
      <c r="C628" s="571" t="s">
        <v>173</v>
      </c>
      <c r="D628" s="531" t="s">
        <v>432</v>
      </c>
      <c r="E628" s="533" t="s">
        <v>765</v>
      </c>
      <c r="F628" s="534"/>
      <c r="G628" s="170"/>
      <c r="H628" s="190"/>
      <c r="I628" s="190"/>
      <c r="J628" s="190"/>
      <c r="K628" s="190"/>
      <c r="L628" s="190"/>
      <c r="M628" s="190"/>
      <c r="N628" s="190"/>
      <c r="O628" s="190"/>
      <c r="P628" s="190"/>
      <c r="Q628" s="190"/>
      <c r="R628" s="450"/>
      <c r="S628" s="451"/>
      <c r="T628" s="411"/>
      <c r="U628" s="206"/>
      <c r="V628" s="206"/>
    </row>
    <row r="629" spans="1:22" s="72" customFormat="1" ht="15" customHeight="1">
      <c r="A629" s="523"/>
      <c r="B629" s="570"/>
      <c r="C629" s="571"/>
      <c r="D629" s="561"/>
      <c r="E629" s="172" t="s">
        <v>16</v>
      </c>
      <c r="F629" s="169" t="s">
        <v>763</v>
      </c>
      <c r="G629" s="160" t="s">
        <v>20</v>
      </c>
      <c r="H629" s="186">
        <f>I629+J629+L629+M629+N629+O629+P629+Q629</f>
        <v>0.25</v>
      </c>
      <c r="I629" s="187">
        <v>0.25</v>
      </c>
      <c r="J629" s="242"/>
      <c r="K629" s="242"/>
      <c r="L629" s="242"/>
      <c r="M629" s="242"/>
      <c r="N629" s="242"/>
      <c r="O629" s="242"/>
      <c r="P629" s="242"/>
      <c r="Q629" s="187"/>
      <c r="R629" s="498">
        <v>2016</v>
      </c>
      <c r="S629" s="418" t="s">
        <v>720</v>
      </c>
      <c r="T629" s="409" t="s">
        <v>1159</v>
      </c>
      <c r="U629" s="160" t="s">
        <v>183</v>
      </c>
      <c r="V629" s="160">
        <v>2</v>
      </c>
    </row>
    <row r="630" spans="1:22" s="72" customFormat="1" ht="15" customHeight="1">
      <c r="A630" s="523"/>
      <c r="B630" s="570"/>
      <c r="C630" s="571"/>
      <c r="D630" s="561"/>
      <c r="E630" s="172" t="s">
        <v>17</v>
      </c>
      <c r="F630" s="169" t="s">
        <v>764</v>
      </c>
      <c r="G630" s="160" t="s">
        <v>161</v>
      </c>
      <c r="H630" s="186">
        <f>I630+J630+L630+M630+N630+O630+P630+Q630</f>
        <v>0.25</v>
      </c>
      <c r="I630" s="187"/>
      <c r="J630" s="242"/>
      <c r="K630" s="242"/>
      <c r="L630" s="242"/>
      <c r="M630" s="242"/>
      <c r="N630" s="242"/>
      <c r="O630" s="242"/>
      <c r="P630" s="242"/>
      <c r="Q630" s="187">
        <v>0.25</v>
      </c>
      <c r="R630" s="498">
        <v>2016</v>
      </c>
      <c r="S630" s="418" t="s">
        <v>720</v>
      </c>
      <c r="T630" s="409" t="s">
        <v>1172</v>
      </c>
      <c r="U630" s="160" t="s">
        <v>183</v>
      </c>
      <c r="V630" s="160">
        <v>2</v>
      </c>
    </row>
    <row r="631" spans="1:22" s="4" customFormat="1" ht="15" customHeight="1">
      <c r="A631" s="524"/>
      <c r="B631" s="570"/>
      <c r="C631" s="571"/>
      <c r="D631" s="535" t="s">
        <v>21</v>
      </c>
      <c r="E631" s="536"/>
      <c r="F631" s="536"/>
      <c r="G631" s="537"/>
      <c r="H631" s="189">
        <f>H629+H630</f>
        <v>0.5</v>
      </c>
      <c r="I631" s="189">
        <f t="shared" ref="I631:J631" si="195">I629+I630</f>
        <v>0.25</v>
      </c>
      <c r="J631" s="189">
        <f t="shared" si="195"/>
        <v>0</v>
      </c>
      <c r="K631" s="189"/>
      <c r="L631" s="189">
        <f t="shared" ref="L631:Q631" si="196">L629+L630</f>
        <v>0</v>
      </c>
      <c r="M631" s="189">
        <f t="shared" si="196"/>
        <v>0</v>
      </c>
      <c r="N631" s="189">
        <f t="shared" si="196"/>
        <v>0</v>
      </c>
      <c r="O631" s="189">
        <f t="shared" si="196"/>
        <v>0</v>
      </c>
      <c r="P631" s="189">
        <f t="shared" si="196"/>
        <v>0</v>
      </c>
      <c r="Q631" s="189">
        <f t="shared" si="196"/>
        <v>0.25</v>
      </c>
      <c r="R631" s="562"/>
      <c r="S631" s="563"/>
      <c r="T631" s="563"/>
      <c r="U631" s="563"/>
      <c r="V631" s="564"/>
    </row>
    <row r="632" spans="1:22" s="72" customFormat="1" ht="51" customHeight="1">
      <c r="A632" s="522" t="s">
        <v>249</v>
      </c>
      <c r="B632" s="570" t="s">
        <v>173</v>
      </c>
      <c r="C632" s="571" t="s">
        <v>173</v>
      </c>
      <c r="D632" s="531" t="s">
        <v>766</v>
      </c>
      <c r="E632" s="533" t="s">
        <v>1144</v>
      </c>
      <c r="F632" s="534"/>
      <c r="G632" s="170"/>
      <c r="H632" s="190"/>
      <c r="I632" s="190"/>
      <c r="J632" s="190"/>
      <c r="K632" s="190"/>
      <c r="L632" s="190"/>
      <c r="M632" s="190"/>
      <c r="N632" s="190"/>
      <c r="O632" s="190"/>
      <c r="P632" s="190"/>
      <c r="Q632" s="190"/>
      <c r="R632" s="450"/>
      <c r="S632" s="451"/>
      <c r="T632" s="411"/>
      <c r="U632" s="206"/>
      <c r="V632" s="206"/>
    </row>
    <row r="633" spans="1:22" s="72" customFormat="1" ht="15" customHeight="1">
      <c r="A633" s="523"/>
      <c r="B633" s="570"/>
      <c r="C633" s="571"/>
      <c r="D633" s="561"/>
      <c r="E633" s="172" t="s">
        <v>16</v>
      </c>
      <c r="F633" s="169" t="s">
        <v>767</v>
      </c>
      <c r="G633" s="160" t="s">
        <v>161</v>
      </c>
      <c r="H633" s="186">
        <f>I633+J633+L633+M633+N633+O633+P633+Q633</f>
        <v>0.5</v>
      </c>
      <c r="I633" s="187">
        <v>0.5</v>
      </c>
      <c r="J633" s="187"/>
      <c r="K633" s="242"/>
      <c r="L633" s="242"/>
      <c r="M633" s="242"/>
      <c r="N633" s="242"/>
      <c r="O633" s="187"/>
      <c r="P633" s="187"/>
      <c r="Q633" s="187"/>
      <c r="R633" s="498">
        <v>2016</v>
      </c>
      <c r="S633" s="418" t="s">
        <v>720</v>
      </c>
      <c r="T633" s="409" t="s">
        <v>1172</v>
      </c>
      <c r="U633" s="160" t="s">
        <v>183</v>
      </c>
      <c r="V633" s="160">
        <v>1</v>
      </c>
    </row>
    <row r="634" spans="1:22" s="72" customFormat="1" ht="15" customHeight="1">
      <c r="A634" s="523"/>
      <c r="B634" s="570"/>
      <c r="C634" s="571"/>
      <c r="D634" s="561"/>
      <c r="E634" s="172" t="s">
        <v>17</v>
      </c>
      <c r="F634" s="169" t="s">
        <v>768</v>
      </c>
      <c r="G634" s="160" t="s">
        <v>20</v>
      </c>
      <c r="H634" s="186">
        <f>I634+J634+L634+M634+N634+O634+P634+Q634</f>
        <v>2</v>
      </c>
      <c r="I634" s="187">
        <v>2</v>
      </c>
      <c r="J634" s="242"/>
      <c r="K634" s="242"/>
      <c r="L634" s="242"/>
      <c r="M634" s="242"/>
      <c r="N634" s="242"/>
      <c r="O634" s="242"/>
      <c r="P634" s="242"/>
      <c r="Q634" s="187"/>
      <c r="R634" s="498">
        <v>2016</v>
      </c>
      <c r="S634" s="418" t="s">
        <v>720</v>
      </c>
      <c r="T634" s="409" t="s">
        <v>1171</v>
      </c>
      <c r="U634" s="160" t="s">
        <v>183</v>
      </c>
      <c r="V634" s="160">
        <v>1</v>
      </c>
    </row>
    <row r="635" spans="1:22" s="4" customFormat="1" ht="15" customHeight="1">
      <c r="A635" s="524"/>
      <c r="B635" s="570"/>
      <c r="C635" s="571"/>
      <c r="D635" s="535" t="s">
        <v>21</v>
      </c>
      <c r="E635" s="536"/>
      <c r="F635" s="536"/>
      <c r="G635" s="537"/>
      <c r="H635" s="189">
        <f>H633+H634</f>
        <v>2.5</v>
      </c>
      <c r="I635" s="189">
        <f t="shared" ref="I635:J635" si="197">I633+I634</f>
        <v>2.5</v>
      </c>
      <c r="J635" s="189">
        <f t="shared" si="197"/>
        <v>0</v>
      </c>
      <c r="K635" s="189"/>
      <c r="L635" s="189">
        <f t="shared" ref="L635:Q635" si="198">L633+L634</f>
        <v>0</v>
      </c>
      <c r="M635" s="189">
        <f t="shared" si="198"/>
        <v>0</v>
      </c>
      <c r="N635" s="189">
        <f t="shared" si="198"/>
        <v>0</v>
      </c>
      <c r="O635" s="189">
        <f t="shared" si="198"/>
        <v>0</v>
      </c>
      <c r="P635" s="189">
        <f t="shared" si="198"/>
        <v>0</v>
      </c>
      <c r="Q635" s="189">
        <f t="shared" si="198"/>
        <v>0</v>
      </c>
      <c r="R635" s="562"/>
      <c r="S635" s="563"/>
      <c r="T635" s="563"/>
      <c r="U635" s="563"/>
      <c r="V635" s="564"/>
    </row>
    <row r="636" spans="1:22" s="72" customFormat="1" ht="51" customHeight="1">
      <c r="A636" s="522" t="s">
        <v>249</v>
      </c>
      <c r="B636" s="570" t="s">
        <v>173</v>
      </c>
      <c r="C636" s="571" t="s">
        <v>173</v>
      </c>
      <c r="D636" s="531" t="s">
        <v>769</v>
      </c>
      <c r="E636" s="533" t="s">
        <v>770</v>
      </c>
      <c r="F636" s="534"/>
      <c r="G636" s="170"/>
      <c r="H636" s="190"/>
      <c r="I636" s="190"/>
      <c r="J636" s="190"/>
      <c r="K636" s="190"/>
      <c r="L636" s="190"/>
      <c r="M636" s="190"/>
      <c r="N636" s="190"/>
      <c r="O636" s="190"/>
      <c r="P636" s="190"/>
      <c r="Q636" s="190"/>
      <c r="R636" s="450"/>
      <c r="S636" s="451"/>
      <c r="T636" s="411"/>
      <c r="U636" s="206"/>
      <c r="V636" s="206"/>
    </row>
    <row r="637" spans="1:22" s="72" customFormat="1" ht="15" customHeight="1">
      <c r="A637" s="523"/>
      <c r="B637" s="570"/>
      <c r="C637" s="571"/>
      <c r="D637" s="561"/>
      <c r="E637" s="172" t="s">
        <v>16</v>
      </c>
      <c r="F637" s="169" t="s">
        <v>771</v>
      </c>
      <c r="G637" s="160" t="s">
        <v>20</v>
      </c>
      <c r="H637" s="186">
        <f>I637+J637+L637+M637+N637+O637+P637+Q637</f>
        <v>0.5</v>
      </c>
      <c r="I637" s="187">
        <v>0.5</v>
      </c>
      <c r="J637" s="242"/>
      <c r="K637" s="242"/>
      <c r="L637" s="242"/>
      <c r="M637" s="242"/>
      <c r="N637" s="242"/>
      <c r="O637" s="242"/>
      <c r="P637" s="242"/>
      <c r="Q637" s="187"/>
      <c r="R637" s="498">
        <v>2016</v>
      </c>
      <c r="S637" s="418" t="s">
        <v>720</v>
      </c>
      <c r="T637" s="409" t="s">
        <v>1170</v>
      </c>
      <c r="U637" s="160" t="s">
        <v>183</v>
      </c>
      <c r="V637" s="160">
        <v>1</v>
      </c>
    </row>
    <row r="638" spans="1:22" s="72" customFormat="1" ht="28.5" customHeight="1">
      <c r="A638" s="523"/>
      <c r="B638" s="570"/>
      <c r="C638" s="571"/>
      <c r="D638" s="561"/>
      <c r="E638" s="172" t="s">
        <v>17</v>
      </c>
      <c r="F638" s="169" t="s">
        <v>772</v>
      </c>
      <c r="G638" s="160" t="s">
        <v>161</v>
      </c>
      <c r="H638" s="186">
        <f>I638+J638+L638+M638+N638+O638+P638+Q638</f>
        <v>1</v>
      </c>
      <c r="I638" s="187">
        <v>1</v>
      </c>
      <c r="J638" s="187"/>
      <c r="K638" s="242"/>
      <c r="L638" s="242"/>
      <c r="M638" s="242"/>
      <c r="N638" s="242"/>
      <c r="O638" s="187"/>
      <c r="P638" s="187"/>
      <c r="Q638" s="187"/>
      <c r="R638" s="498">
        <v>2016</v>
      </c>
      <c r="S638" s="418" t="s">
        <v>720</v>
      </c>
      <c r="T638" s="409" t="s">
        <v>1169</v>
      </c>
      <c r="U638" s="160" t="s">
        <v>183</v>
      </c>
      <c r="V638" s="160">
        <v>1</v>
      </c>
    </row>
    <row r="639" spans="1:22" s="4" customFormat="1" ht="15" customHeight="1">
      <c r="A639" s="524"/>
      <c r="B639" s="570"/>
      <c r="C639" s="571"/>
      <c r="D639" s="535" t="s">
        <v>21</v>
      </c>
      <c r="E639" s="536"/>
      <c r="F639" s="536"/>
      <c r="G639" s="537"/>
      <c r="H639" s="189">
        <f>H637+H638</f>
        <v>1.5</v>
      </c>
      <c r="I639" s="189">
        <f t="shared" ref="I639:J639" si="199">I637+I638</f>
        <v>1.5</v>
      </c>
      <c r="J639" s="189">
        <f t="shared" si="199"/>
        <v>0</v>
      </c>
      <c r="K639" s="189"/>
      <c r="L639" s="189">
        <f t="shared" ref="L639:Q639" si="200">L637+L638</f>
        <v>0</v>
      </c>
      <c r="M639" s="189">
        <f t="shared" si="200"/>
        <v>0</v>
      </c>
      <c r="N639" s="189">
        <f t="shared" si="200"/>
        <v>0</v>
      </c>
      <c r="O639" s="189">
        <f t="shared" si="200"/>
        <v>0</v>
      </c>
      <c r="P639" s="189">
        <f t="shared" si="200"/>
        <v>0</v>
      </c>
      <c r="Q639" s="189">
        <f t="shared" si="200"/>
        <v>0</v>
      </c>
      <c r="R639" s="562"/>
      <c r="S639" s="563"/>
      <c r="T639" s="563"/>
      <c r="U639" s="563"/>
      <c r="V639" s="564"/>
    </row>
    <row r="640" spans="1:22" s="72" customFormat="1" ht="52.5" customHeight="1">
      <c r="A640" s="522" t="s">
        <v>249</v>
      </c>
      <c r="B640" s="570" t="s">
        <v>173</v>
      </c>
      <c r="C640" s="571" t="s">
        <v>173</v>
      </c>
      <c r="D640" s="531" t="s">
        <v>773</v>
      </c>
      <c r="E640" s="533" t="s">
        <v>774</v>
      </c>
      <c r="F640" s="534"/>
      <c r="G640" s="170"/>
      <c r="H640" s="190"/>
      <c r="I640" s="190"/>
      <c r="J640" s="190"/>
      <c r="K640" s="190"/>
      <c r="L640" s="190"/>
      <c r="M640" s="190"/>
      <c r="N640" s="190"/>
      <c r="O640" s="190"/>
      <c r="P640" s="190"/>
      <c r="Q640" s="190"/>
      <c r="R640" s="450"/>
      <c r="S640" s="451"/>
      <c r="T640" s="411"/>
      <c r="U640" s="206"/>
      <c r="V640" s="206"/>
    </row>
    <row r="641" spans="1:22" s="72" customFormat="1" ht="27.75" customHeight="1">
      <c r="A641" s="523"/>
      <c r="B641" s="570"/>
      <c r="C641" s="571"/>
      <c r="D641" s="561"/>
      <c r="E641" s="172" t="s">
        <v>16</v>
      </c>
      <c r="F641" s="169" t="s">
        <v>775</v>
      </c>
      <c r="G641" s="160" t="s">
        <v>161</v>
      </c>
      <c r="H641" s="186">
        <f>I641+J641+L641+M641+N641+O641+P641+Q641</f>
        <v>0.7</v>
      </c>
      <c r="I641" s="187"/>
      <c r="J641" s="242"/>
      <c r="K641" s="242"/>
      <c r="L641" s="242"/>
      <c r="M641" s="242"/>
      <c r="N641" s="242"/>
      <c r="O641" s="242"/>
      <c r="P641" s="242"/>
      <c r="Q641" s="187">
        <v>0.7</v>
      </c>
      <c r="R641" s="498">
        <v>2016</v>
      </c>
      <c r="S641" s="418" t="s">
        <v>720</v>
      </c>
      <c r="T641" s="409" t="s">
        <v>1168</v>
      </c>
      <c r="U641" s="160" t="s">
        <v>183</v>
      </c>
      <c r="V641" s="160">
        <v>30</v>
      </c>
    </row>
    <row r="642" spans="1:22" s="72" customFormat="1" ht="15" customHeight="1">
      <c r="A642" s="523"/>
      <c r="B642" s="570"/>
      <c r="C642" s="571"/>
      <c r="D642" s="561"/>
      <c r="E642" s="172" t="s">
        <v>17</v>
      </c>
      <c r="F642" s="169" t="s">
        <v>776</v>
      </c>
      <c r="G642" s="160" t="s">
        <v>161</v>
      </c>
      <c r="H642" s="186">
        <f>I642+J642+L642+M642+N642+O642+P642+Q642</f>
        <v>0.3</v>
      </c>
      <c r="I642" s="187">
        <v>0.3</v>
      </c>
      <c r="J642" s="187"/>
      <c r="K642" s="242"/>
      <c r="L642" s="242"/>
      <c r="M642" s="242"/>
      <c r="N642" s="242"/>
      <c r="O642" s="187"/>
      <c r="P642" s="187"/>
      <c r="Q642" s="187"/>
      <c r="R642" s="498">
        <v>2016</v>
      </c>
      <c r="S642" s="418" t="s">
        <v>720</v>
      </c>
      <c r="T642" s="409" t="s">
        <v>1167</v>
      </c>
      <c r="U642" s="160" t="s">
        <v>183</v>
      </c>
      <c r="V642" s="160">
        <v>4</v>
      </c>
    </row>
    <row r="643" spans="1:22" s="4" customFormat="1" ht="15" customHeight="1">
      <c r="A643" s="524"/>
      <c r="B643" s="570"/>
      <c r="C643" s="571"/>
      <c r="D643" s="535" t="s">
        <v>21</v>
      </c>
      <c r="E643" s="536"/>
      <c r="F643" s="536"/>
      <c r="G643" s="537"/>
      <c r="H643" s="189">
        <f>H641+H642</f>
        <v>1</v>
      </c>
      <c r="I643" s="189">
        <f t="shared" ref="I643:J643" si="201">I641+I642</f>
        <v>0.3</v>
      </c>
      <c r="J643" s="189">
        <f t="shared" si="201"/>
        <v>0</v>
      </c>
      <c r="K643" s="189"/>
      <c r="L643" s="189">
        <f t="shared" ref="L643:Q643" si="202">L641+L642</f>
        <v>0</v>
      </c>
      <c r="M643" s="189">
        <f t="shared" si="202"/>
        <v>0</v>
      </c>
      <c r="N643" s="189">
        <f t="shared" si="202"/>
        <v>0</v>
      </c>
      <c r="O643" s="189">
        <f t="shared" si="202"/>
        <v>0</v>
      </c>
      <c r="P643" s="189">
        <f t="shared" si="202"/>
        <v>0</v>
      </c>
      <c r="Q643" s="189">
        <f t="shared" si="202"/>
        <v>0.7</v>
      </c>
      <c r="R643" s="562"/>
      <c r="S643" s="563"/>
      <c r="T643" s="563"/>
      <c r="U643" s="563"/>
      <c r="V643" s="564"/>
    </row>
    <row r="644" spans="1:22" s="72" customFormat="1" ht="39.75" customHeight="1">
      <c r="A644" s="522" t="s">
        <v>249</v>
      </c>
      <c r="B644" s="570" t="s">
        <v>173</v>
      </c>
      <c r="C644" s="571" t="s">
        <v>173</v>
      </c>
      <c r="D644" s="531" t="s">
        <v>340</v>
      </c>
      <c r="E644" s="533" t="s">
        <v>777</v>
      </c>
      <c r="F644" s="534"/>
      <c r="G644" s="170"/>
      <c r="H644" s="190"/>
      <c r="I644" s="190"/>
      <c r="J644" s="190"/>
      <c r="K644" s="190"/>
      <c r="L644" s="190"/>
      <c r="M644" s="190"/>
      <c r="N644" s="190"/>
      <c r="O644" s="190"/>
      <c r="P644" s="190"/>
      <c r="Q644" s="190"/>
      <c r="R644" s="450"/>
      <c r="S644" s="451"/>
      <c r="T644" s="411"/>
      <c r="U644" s="206"/>
      <c r="V644" s="206"/>
    </row>
    <row r="645" spans="1:22" s="72" customFormat="1" ht="15" customHeight="1">
      <c r="A645" s="523"/>
      <c r="B645" s="570"/>
      <c r="C645" s="571"/>
      <c r="D645" s="561"/>
      <c r="E645" s="172" t="s">
        <v>16</v>
      </c>
      <c r="F645" s="169" t="s">
        <v>778</v>
      </c>
      <c r="G645" s="160" t="s">
        <v>20</v>
      </c>
      <c r="H645" s="186">
        <f>I645+J645+L645+M645+N645+O645+P645+Q645</f>
        <v>0.5</v>
      </c>
      <c r="I645" s="187">
        <v>0.5</v>
      </c>
      <c r="J645" s="242"/>
      <c r="K645" s="242"/>
      <c r="L645" s="242"/>
      <c r="M645" s="242"/>
      <c r="N645" s="242"/>
      <c r="O645" s="242"/>
      <c r="P645" s="242"/>
      <c r="Q645" s="187"/>
      <c r="R645" s="498">
        <v>2016</v>
      </c>
      <c r="S645" s="418" t="s">
        <v>720</v>
      </c>
      <c r="T645" s="409" t="s">
        <v>1166</v>
      </c>
      <c r="U645" s="160" t="s">
        <v>183</v>
      </c>
      <c r="V645" s="160">
        <v>2</v>
      </c>
    </row>
    <row r="646" spans="1:22" s="72" customFormat="1" ht="15" customHeight="1">
      <c r="A646" s="523"/>
      <c r="B646" s="570"/>
      <c r="C646" s="571"/>
      <c r="D646" s="561"/>
      <c r="E646" s="172" t="s">
        <v>17</v>
      </c>
      <c r="F646" s="169" t="s">
        <v>779</v>
      </c>
      <c r="G646" s="160" t="s">
        <v>161</v>
      </c>
      <c r="H646" s="186">
        <f>I646+J646+L646+M646+N646+O646+P646+Q646</f>
        <v>0.5</v>
      </c>
      <c r="I646" s="187">
        <v>0.5</v>
      </c>
      <c r="J646" s="187"/>
      <c r="K646" s="242"/>
      <c r="L646" s="242"/>
      <c r="M646" s="242"/>
      <c r="N646" s="242"/>
      <c r="O646" s="187"/>
      <c r="P646" s="187"/>
      <c r="Q646" s="187"/>
      <c r="R646" s="498">
        <v>2016</v>
      </c>
      <c r="S646" s="418" t="s">
        <v>720</v>
      </c>
      <c r="T646" s="409" t="s">
        <v>1165</v>
      </c>
      <c r="U646" s="160" t="s">
        <v>183</v>
      </c>
      <c r="V646" s="160">
        <v>2</v>
      </c>
    </row>
    <row r="647" spans="1:22" s="4" customFormat="1" ht="15" customHeight="1">
      <c r="A647" s="524"/>
      <c r="B647" s="570"/>
      <c r="C647" s="571"/>
      <c r="D647" s="535" t="s">
        <v>21</v>
      </c>
      <c r="E647" s="536"/>
      <c r="F647" s="536"/>
      <c r="G647" s="537"/>
      <c r="H647" s="189">
        <f>H645+H646</f>
        <v>1</v>
      </c>
      <c r="I647" s="189">
        <f t="shared" ref="I647:J647" si="203">I645+I646</f>
        <v>1</v>
      </c>
      <c r="J647" s="189">
        <f t="shared" si="203"/>
        <v>0</v>
      </c>
      <c r="K647" s="189"/>
      <c r="L647" s="189">
        <f t="shared" ref="L647:Q647" si="204">L645+L646</f>
        <v>0</v>
      </c>
      <c r="M647" s="189">
        <f t="shared" si="204"/>
        <v>0</v>
      </c>
      <c r="N647" s="189">
        <f t="shared" si="204"/>
        <v>0</v>
      </c>
      <c r="O647" s="189">
        <f t="shared" si="204"/>
        <v>0</v>
      </c>
      <c r="P647" s="189">
        <f t="shared" si="204"/>
        <v>0</v>
      </c>
      <c r="Q647" s="189">
        <f t="shared" si="204"/>
        <v>0</v>
      </c>
      <c r="R647" s="562"/>
      <c r="S647" s="563"/>
      <c r="T647" s="563"/>
      <c r="U647" s="563"/>
      <c r="V647" s="564"/>
    </row>
    <row r="648" spans="1:22" s="72" customFormat="1" ht="40.5" customHeight="1">
      <c r="A648" s="522" t="s">
        <v>249</v>
      </c>
      <c r="B648" s="632" t="s">
        <v>173</v>
      </c>
      <c r="C648" s="571" t="s">
        <v>173</v>
      </c>
      <c r="D648" s="531" t="s">
        <v>363</v>
      </c>
      <c r="E648" s="533" t="s">
        <v>780</v>
      </c>
      <c r="F648" s="534"/>
      <c r="G648" s="170"/>
      <c r="H648" s="190"/>
      <c r="I648" s="190"/>
      <c r="J648" s="190"/>
      <c r="K648" s="190"/>
      <c r="L648" s="190"/>
      <c r="M648" s="190"/>
      <c r="N648" s="190"/>
      <c r="O648" s="190"/>
      <c r="P648" s="190"/>
      <c r="Q648" s="190"/>
      <c r="R648" s="450"/>
      <c r="S648" s="451"/>
      <c r="T648" s="411"/>
      <c r="U648" s="206"/>
      <c r="V648" s="206"/>
    </row>
    <row r="649" spans="1:22" s="72" customFormat="1" ht="25.5" customHeight="1">
      <c r="A649" s="523"/>
      <c r="B649" s="632"/>
      <c r="C649" s="571"/>
      <c r="D649" s="561"/>
      <c r="E649" s="172" t="s">
        <v>16</v>
      </c>
      <c r="F649" s="169" t="s">
        <v>781</v>
      </c>
      <c r="G649" s="160" t="s">
        <v>20</v>
      </c>
      <c r="H649" s="186">
        <f>I649+J649+L649+M649+N649+O649+P649+Q649</f>
        <v>0.5</v>
      </c>
      <c r="I649" s="187">
        <v>0.5</v>
      </c>
      <c r="J649" s="242"/>
      <c r="K649" s="242"/>
      <c r="L649" s="242"/>
      <c r="M649" s="242"/>
      <c r="N649" s="242"/>
      <c r="O649" s="242"/>
      <c r="P649" s="242"/>
      <c r="Q649" s="187"/>
      <c r="R649" s="498">
        <v>2016</v>
      </c>
      <c r="S649" s="418" t="s">
        <v>720</v>
      </c>
      <c r="T649" s="409" t="s">
        <v>1164</v>
      </c>
      <c r="U649" s="160" t="s">
        <v>183</v>
      </c>
      <c r="V649" s="160">
        <v>8</v>
      </c>
    </row>
    <row r="650" spans="1:22" s="72" customFormat="1" ht="31.5" customHeight="1">
      <c r="A650" s="523"/>
      <c r="B650" s="632"/>
      <c r="C650" s="571"/>
      <c r="D650" s="561"/>
      <c r="E650" s="172" t="s">
        <v>17</v>
      </c>
      <c r="F650" s="169" t="s">
        <v>782</v>
      </c>
      <c r="G650" s="160" t="s">
        <v>161</v>
      </c>
      <c r="H650" s="186">
        <f>I650+J650+L650+M650+N650+O650+P650+Q650</f>
        <v>0.5</v>
      </c>
      <c r="I650" s="187">
        <v>0.5</v>
      </c>
      <c r="J650" s="242"/>
      <c r="K650" s="242"/>
      <c r="L650" s="242"/>
      <c r="M650" s="242"/>
      <c r="N650" s="242"/>
      <c r="O650" s="242"/>
      <c r="P650" s="242"/>
      <c r="Q650" s="187"/>
      <c r="R650" s="498">
        <v>2016</v>
      </c>
      <c r="S650" s="418" t="s">
        <v>720</v>
      </c>
      <c r="T650" s="409" t="s">
        <v>1163</v>
      </c>
      <c r="U650" s="160" t="s">
        <v>183</v>
      </c>
      <c r="V650" s="160">
        <v>8</v>
      </c>
    </row>
    <row r="651" spans="1:22" s="4" customFormat="1" ht="15" customHeight="1">
      <c r="A651" s="524"/>
      <c r="B651" s="632"/>
      <c r="C651" s="571"/>
      <c r="D651" s="535" t="s">
        <v>21</v>
      </c>
      <c r="E651" s="536"/>
      <c r="F651" s="536"/>
      <c r="G651" s="537"/>
      <c r="H651" s="189">
        <f>H649+H650</f>
        <v>1</v>
      </c>
      <c r="I651" s="189">
        <f t="shared" ref="I651:J651" si="205">I649+I650</f>
        <v>1</v>
      </c>
      <c r="J651" s="189">
        <f t="shared" si="205"/>
        <v>0</v>
      </c>
      <c r="K651" s="189"/>
      <c r="L651" s="189">
        <f t="shared" ref="L651:Q651" si="206">L649+L650</f>
        <v>0</v>
      </c>
      <c r="M651" s="189">
        <f t="shared" si="206"/>
        <v>0</v>
      </c>
      <c r="N651" s="189">
        <f t="shared" si="206"/>
        <v>0</v>
      </c>
      <c r="O651" s="189">
        <f t="shared" si="206"/>
        <v>0</v>
      </c>
      <c r="P651" s="189">
        <f t="shared" si="206"/>
        <v>0</v>
      </c>
      <c r="Q651" s="189">
        <f t="shared" si="206"/>
        <v>0</v>
      </c>
      <c r="R651" s="562"/>
      <c r="S651" s="563"/>
      <c r="T651" s="563"/>
      <c r="U651" s="563"/>
      <c r="V651" s="564"/>
    </row>
    <row r="652" spans="1:22" s="4" customFormat="1" ht="15" customHeight="1">
      <c r="A652" s="371" t="s">
        <v>249</v>
      </c>
      <c r="B652" s="357" t="s">
        <v>173</v>
      </c>
      <c r="C652" s="358" t="s">
        <v>173</v>
      </c>
      <c r="D652" s="642" t="s">
        <v>22</v>
      </c>
      <c r="E652" s="643"/>
      <c r="F652" s="643"/>
      <c r="G652" s="644"/>
      <c r="H652" s="359">
        <f t="shared" ref="H652:Q652" si="207">H575+H579+H583+H586+H591+H595+H600+H605+H609+H614+H619+H623+H627+H631+H635+H639+H643+H647+H651</f>
        <v>21.5</v>
      </c>
      <c r="I652" s="359">
        <f t="shared" si="207"/>
        <v>14</v>
      </c>
      <c r="J652" s="359">
        <f t="shared" si="207"/>
        <v>0</v>
      </c>
      <c r="K652" s="359"/>
      <c r="L652" s="359">
        <f t="shared" si="207"/>
        <v>0</v>
      </c>
      <c r="M652" s="359">
        <f t="shared" si="207"/>
        <v>0</v>
      </c>
      <c r="N652" s="359">
        <f t="shared" si="207"/>
        <v>0</v>
      </c>
      <c r="O652" s="359">
        <f t="shared" si="207"/>
        <v>3</v>
      </c>
      <c r="P652" s="359">
        <f t="shared" si="207"/>
        <v>0</v>
      </c>
      <c r="Q652" s="359">
        <f t="shared" si="207"/>
        <v>4.5</v>
      </c>
      <c r="R652" s="639"/>
      <c r="S652" s="640"/>
      <c r="T652" s="640"/>
      <c r="U652" s="640"/>
      <c r="V652" s="641"/>
    </row>
    <row r="653" spans="1:22" s="4" customFormat="1" ht="15" customHeight="1">
      <c r="A653" s="371" t="s">
        <v>249</v>
      </c>
      <c r="B653" s="357" t="s">
        <v>173</v>
      </c>
      <c r="C653" s="358" t="s">
        <v>175</v>
      </c>
      <c r="D653" s="629" t="s">
        <v>1173</v>
      </c>
      <c r="E653" s="630"/>
      <c r="F653" s="630"/>
      <c r="G653" s="630"/>
      <c r="H653" s="630"/>
      <c r="I653" s="630"/>
      <c r="J653" s="630"/>
      <c r="K653" s="630"/>
      <c r="L653" s="630"/>
      <c r="M653" s="630"/>
      <c r="N653" s="630"/>
      <c r="O653" s="630"/>
      <c r="P653" s="630"/>
      <c r="Q653" s="630"/>
      <c r="R653" s="630"/>
      <c r="S653" s="630"/>
      <c r="T653" s="630"/>
      <c r="U653" s="630"/>
      <c r="V653" s="631"/>
    </row>
    <row r="654" spans="1:22" s="4" customFormat="1" ht="18" customHeight="1">
      <c r="A654" s="569" t="s">
        <v>249</v>
      </c>
      <c r="B654" s="632" t="s">
        <v>173</v>
      </c>
      <c r="C654" s="633" t="s">
        <v>175</v>
      </c>
      <c r="D654" s="531" t="s">
        <v>357</v>
      </c>
      <c r="E654" s="533" t="s">
        <v>783</v>
      </c>
      <c r="F654" s="534"/>
      <c r="G654" s="170"/>
      <c r="H654" s="190"/>
      <c r="I654" s="190"/>
      <c r="J654" s="190"/>
      <c r="K654" s="190"/>
      <c r="L654" s="190"/>
      <c r="M654" s="190"/>
      <c r="N654" s="190"/>
      <c r="O654" s="190"/>
      <c r="P654" s="190"/>
      <c r="Q654" s="190"/>
      <c r="R654" s="450"/>
      <c r="S654" s="451"/>
      <c r="T654" s="411"/>
      <c r="U654" s="206"/>
      <c r="V654" s="206"/>
    </row>
    <row r="655" spans="1:22" s="4" customFormat="1" ht="15" customHeight="1">
      <c r="A655" s="569"/>
      <c r="B655" s="632"/>
      <c r="C655" s="633"/>
      <c r="D655" s="561"/>
      <c r="E655" s="172" t="s">
        <v>16</v>
      </c>
      <c r="F655" s="169" t="s">
        <v>784</v>
      </c>
      <c r="G655" s="360" t="s">
        <v>20</v>
      </c>
      <c r="H655" s="186">
        <f>I655+J655+L655+M655+N655+O655+P655+Q655</f>
        <v>0.25</v>
      </c>
      <c r="I655" s="187">
        <v>0.25</v>
      </c>
      <c r="J655" s="187"/>
      <c r="K655" s="187"/>
      <c r="L655" s="187"/>
      <c r="M655" s="187"/>
      <c r="N655" s="187"/>
      <c r="O655" s="187"/>
      <c r="P655" s="187"/>
      <c r="Q655" s="187"/>
      <c r="R655" s="498">
        <v>2016</v>
      </c>
      <c r="S655" s="460" t="s">
        <v>720</v>
      </c>
      <c r="T655" s="408" t="s">
        <v>1162</v>
      </c>
      <c r="U655" s="360" t="s">
        <v>183</v>
      </c>
      <c r="V655" s="360">
        <v>1</v>
      </c>
    </row>
    <row r="656" spans="1:22" s="4" customFormat="1" ht="15" customHeight="1">
      <c r="A656" s="569"/>
      <c r="B656" s="632"/>
      <c r="C656" s="633"/>
      <c r="D656" s="561"/>
      <c r="E656" s="172" t="s">
        <v>17</v>
      </c>
      <c r="F656" s="169" t="s">
        <v>785</v>
      </c>
      <c r="G656" s="360" t="s">
        <v>20</v>
      </c>
      <c r="H656" s="186">
        <f>I656+J656+L656+M656+N656+O656+P656+Q656</f>
        <v>0.25</v>
      </c>
      <c r="I656" s="187">
        <v>0.25</v>
      </c>
      <c r="J656" s="187"/>
      <c r="K656" s="187"/>
      <c r="L656" s="187"/>
      <c r="M656" s="187"/>
      <c r="N656" s="187"/>
      <c r="O656" s="187"/>
      <c r="P656" s="187"/>
      <c r="Q656" s="187"/>
      <c r="R656" s="498">
        <v>2016</v>
      </c>
      <c r="S656" s="460" t="s">
        <v>720</v>
      </c>
      <c r="T656" s="408" t="s">
        <v>1161</v>
      </c>
      <c r="U656" s="360" t="s">
        <v>183</v>
      </c>
      <c r="V656" s="360">
        <v>1</v>
      </c>
    </row>
    <row r="657" spans="1:22" s="4" customFormat="1" ht="15" customHeight="1">
      <c r="A657" s="569"/>
      <c r="B657" s="632"/>
      <c r="C657" s="633"/>
      <c r="D657" s="532"/>
      <c r="E657" s="172" t="s">
        <v>18</v>
      </c>
      <c r="F657" s="166" t="s">
        <v>786</v>
      </c>
      <c r="G657" s="361" t="s">
        <v>161</v>
      </c>
      <c r="H657" s="186">
        <f>I657+J657+L657+M657+N657+O657+P657+Q657</f>
        <v>0.5</v>
      </c>
      <c r="I657" s="356"/>
      <c r="J657" s="356"/>
      <c r="K657" s="356"/>
      <c r="L657" s="356"/>
      <c r="M657" s="356"/>
      <c r="N657" s="356"/>
      <c r="O657" s="356"/>
      <c r="P657" s="356"/>
      <c r="Q657" s="356">
        <v>0.5</v>
      </c>
      <c r="R657" s="498">
        <v>2016</v>
      </c>
      <c r="S657" s="460" t="s">
        <v>720</v>
      </c>
      <c r="T657" s="408" t="s">
        <v>1160</v>
      </c>
      <c r="U657" s="360" t="s">
        <v>183</v>
      </c>
      <c r="V657" s="360">
        <v>1</v>
      </c>
    </row>
    <row r="658" spans="1:22" s="4" customFormat="1" ht="15" customHeight="1">
      <c r="A658" s="569"/>
      <c r="B658" s="632"/>
      <c r="C658" s="633"/>
      <c r="D658" s="634" t="s">
        <v>21</v>
      </c>
      <c r="E658" s="635"/>
      <c r="F658" s="635"/>
      <c r="G658" s="636"/>
      <c r="H658" s="362">
        <f>H655+H656+H657</f>
        <v>1</v>
      </c>
      <c r="I658" s="362">
        <f t="shared" ref="I658:Q658" si="208">I655+I656+I657</f>
        <v>0.5</v>
      </c>
      <c r="J658" s="362">
        <f t="shared" si="208"/>
        <v>0</v>
      </c>
      <c r="K658" s="362"/>
      <c r="L658" s="362">
        <f t="shared" si="208"/>
        <v>0</v>
      </c>
      <c r="M658" s="362">
        <f t="shared" si="208"/>
        <v>0</v>
      </c>
      <c r="N658" s="362">
        <f t="shared" si="208"/>
        <v>0</v>
      </c>
      <c r="O658" s="362">
        <f t="shared" si="208"/>
        <v>0</v>
      </c>
      <c r="P658" s="362">
        <f t="shared" si="208"/>
        <v>0</v>
      </c>
      <c r="Q658" s="362">
        <f t="shared" si="208"/>
        <v>0.5</v>
      </c>
      <c r="R658" s="637"/>
      <c r="S658" s="637"/>
      <c r="T658" s="637"/>
      <c r="U658" s="637"/>
      <c r="V658" s="638"/>
    </row>
    <row r="659" spans="1:22" s="4" customFormat="1" ht="15" customHeight="1">
      <c r="A659" s="371">
        <v>10</v>
      </c>
      <c r="B659" s="197" t="s">
        <v>173</v>
      </c>
      <c r="C659" s="199" t="s">
        <v>175</v>
      </c>
      <c r="D659" s="593" t="s">
        <v>22</v>
      </c>
      <c r="E659" s="593"/>
      <c r="F659" s="593"/>
      <c r="G659" s="593"/>
      <c r="H659" s="182">
        <f>H658</f>
        <v>1</v>
      </c>
      <c r="I659" s="182">
        <f>I658</f>
        <v>0.5</v>
      </c>
      <c r="J659" s="182">
        <f t="shared" ref="J659:Q659" si="209">J658</f>
        <v>0</v>
      </c>
      <c r="K659" s="182"/>
      <c r="L659" s="182">
        <f t="shared" si="209"/>
        <v>0</v>
      </c>
      <c r="M659" s="182">
        <f t="shared" si="209"/>
        <v>0</v>
      </c>
      <c r="N659" s="182">
        <f t="shared" si="209"/>
        <v>0</v>
      </c>
      <c r="O659" s="182">
        <f t="shared" si="209"/>
        <v>0</v>
      </c>
      <c r="P659" s="182">
        <f t="shared" si="209"/>
        <v>0</v>
      </c>
      <c r="Q659" s="182">
        <f t="shared" si="209"/>
        <v>0.5</v>
      </c>
      <c r="R659" s="639"/>
      <c r="S659" s="640"/>
      <c r="T659" s="640"/>
      <c r="U659" s="640"/>
      <c r="V659" s="641"/>
    </row>
    <row r="660" spans="1:22" s="72" customFormat="1" ht="15" customHeight="1">
      <c r="A660" s="371">
        <v>10</v>
      </c>
      <c r="B660" s="197" t="s">
        <v>173</v>
      </c>
      <c r="C660" s="541" t="s">
        <v>24</v>
      </c>
      <c r="D660" s="542"/>
      <c r="E660" s="542"/>
      <c r="F660" s="542"/>
      <c r="G660" s="542"/>
      <c r="H660" s="363">
        <f>H652+H659</f>
        <v>22.5</v>
      </c>
      <c r="I660" s="363">
        <f>I652+I659</f>
        <v>14.5</v>
      </c>
      <c r="J660" s="363">
        <f t="shared" ref="J660:Q660" si="210">J652+J659</f>
        <v>0</v>
      </c>
      <c r="K660" s="363"/>
      <c r="L660" s="363">
        <f t="shared" si="210"/>
        <v>0</v>
      </c>
      <c r="M660" s="363">
        <f t="shared" si="210"/>
        <v>0</v>
      </c>
      <c r="N660" s="363">
        <f t="shared" si="210"/>
        <v>0</v>
      </c>
      <c r="O660" s="363">
        <f t="shared" si="210"/>
        <v>3</v>
      </c>
      <c r="P660" s="363">
        <f t="shared" si="210"/>
        <v>0</v>
      </c>
      <c r="Q660" s="363">
        <f t="shared" si="210"/>
        <v>5</v>
      </c>
      <c r="R660" s="461"/>
      <c r="S660" s="544"/>
      <c r="T660" s="544"/>
      <c r="U660" s="544"/>
      <c r="V660" s="545"/>
    </row>
    <row r="661" spans="1:22" s="72" customFormat="1" ht="15" customHeight="1">
      <c r="A661" s="371">
        <v>10</v>
      </c>
      <c r="B661" s="566" t="s">
        <v>1145</v>
      </c>
      <c r="C661" s="566"/>
      <c r="D661" s="566"/>
      <c r="E661" s="566"/>
      <c r="F661" s="566"/>
      <c r="G661" s="566"/>
      <c r="H661" s="184">
        <f>H660</f>
        <v>22.5</v>
      </c>
      <c r="I661" s="184">
        <f t="shared" ref="I661:Q661" si="211">I660</f>
        <v>14.5</v>
      </c>
      <c r="J661" s="184">
        <f t="shared" si="211"/>
        <v>0</v>
      </c>
      <c r="K661" s="184"/>
      <c r="L661" s="184">
        <f t="shared" si="211"/>
        <v>0</v>
      </c>
      <c r="M661" s="184">
        <f t="shared" si="211"/>
        <v>0</v>
      </c>
      <c r="N661" s="184">
        <f t="shared" si="211"/>
        <v>0</v>
      </c>
      <c r="O661" s="184">
        <f t="shared" si="211"/>
        <v>3</v>
      </c>
      <c r="P661" s="184">
        <f t="shared" si="211"/>
        <v>0</v>
      </c>
      <c r="Q661" s="184">
        <f t="shared" si="211"/>
        <v>5</v>
      </c>
      <c r="R661" s="549"/>
      <c r="S661" s="550"/>
      <c r="T661" s="550"/>
      <c r="U661" s="550"/>
      <c r="V661" s="551"/>
    </row>
    <row r="662" spans="1:22" ht="18" customHeight="1">
      <c r="A662" s="773" t="s">
        <v>1097</v>
      </c>
      <c r="B662" s="773"/>
      <c r="C662" s="773"/>
      <c r="D662" s="773"/>
      <c r="E662" s="773"/>
      <c r="F662" s="773"/>
      <c r="G662" s="773"/>
      <c r="H662" s="773"/>
      <c r="I662" s="773"/>
      <c r="J662" s="773"/>
      <c r="K662" s="773"/>
      <c r="L662" s="773"/>
      <c r="M662" s="773"/>
      <c r="N662" s="773"/>
      <c r="O662" s="773"/>
      <c r="P662" s="773"/>
      <c r="Q662" s="773"/>
      <c r="R662" s="773"/>
      <c r="S662" s="773"/>
      <c r="T662" s="773"/>
      <c r="U662" s="773"/>
      <c r="V662" s="774"/>
    </row>
    <row r="663" spans="1:22" s="4" customFormat="1" ht="15" customHeight="1">
      <c r="A663" s="371">
        <v>11</v>
      </c>
      <c r="B663" s="567" t="s">
        <v>1096</v>
      </c>
      <c r="C663" s="568"/>
      <c r="D663" s="568"/>
      <c r="E663" s="568"/>
      <c r="F663" s="568"/>
      <c r="G663" s="568"/>
      <c r="H663" s="568"/>
      <c r="I663" s="568"/>
      <c r="J663" s="568"/>
      <c r="K663" s="568"/>
      <c r="L663" s="568"/>
      <c r="M663" s="568"/>
      <c r="N663" s="568"/>
      <c r="O663" s="568"/>
      <c r="P663" s="568"/>
      <c r="Q663" s="568"/>
      <c r="R663" s="568"/>
      <c r="S663" s="568"/>
      <c r="T663" s="568"/>
      <c r="U663" s="568"/>
      <c r="V663" s="568"/>
    </row>
    <row r="664" spans="1:22" s="4" customFormat="1" ht="15" customHeight="1">
      <c r="A664" s="470" t="s">
        <v>421</v>
      </c>
      <c r="B664" s="158" t="s">
        <v>16</v>
      </c>
      <c r="C664" s="577" t="s">
        <v>1180</v>
      </c>
      <c r="D664" s="577"/>
      <c r="E664" s="577"/>
      <c r="F664" s="577"/>
      <c r="G664" s="577"/>
      <c r="H664" s="577"/>
      <c r="I664" s="577"/>
      <c r="J664" s="577"/>
      <c r="K664" s="577"/>
      <c r="L664" s="577"/>
      <c r="M664" s="577"/>
      <c r="N664" s="577"/>
      <c r="O664" s="577"/>
      <c r="P664" s="577"/>
      <c r="Q664" s="577"/>
      <c r="R664" s="577"/>
      <c r="S664" s="577"/>
      <c r="T664" s="577"/>
      <c r="U664" s="577"/>
      <c r="V664" s="577"/>
    </row>
    <row r="665" spans="1:22" s="4" customFormat="1" ht="15" customHeight="1">
      <c r="A665" s="470" t="s">
        <v>421</v>
      </c>
      <c r="B665" s="197" t="s">
        <v>16</v>
      </c>
      <c r="C665" s="199" t="s">
        <v>16</v>
      </c>
      <c r="D665" s="578" t="s">
        <v>1181</v>
      </c>
      <c r="E665" s="578"/>
      <c r="F665" s="578"/>
      <c r="G665" s="578"/>
      <c r="H665" s="578"/>
      <c r="I665" s="578"/>
      <c r="J665" s="578"/>
      <c r="K665" s="578"/>
      <c r="L665" s="578"/>
      <c r="M665" s="578"/>
      <c r="N665" s="578"/>
      <c r="O665" s="578"/>
      <c r="P665" s="578"/>
      <c r="Q665" s="578"/>
      <c r="R665" s="578"/>
      <c r="S665" s="578"/>
      <c r="T665" s="578"/>
      <c r="U665" s="578"/>
      <c r="V665" s="578"/>
    </row>
    <row r="666" spans="1:22" s="72" customFormat="1" ht="115.5" customHeight="1">
      <c r="A666" s="522" t="s">
        <v>421</v>
      </c>
      <c r="B666" s="570" t="s">
        <v>16</v>
      </c>
      <c r="C666" s="571" t="s">
        <v>16</v>
      </c>
      <c r="D666" s="531" t="s">
        <v>16</v>
      </c>
      <c r="E666" s="533" t="s">
        <v>787</v>
      </c>
      <c r="F666" s="534"/>
      <c r="G666" s="170"/>
      <c r="H666" s="171"/>
      <c r="I666" s="171"/>
      <c r="J666" s="171"/>
      <c r="K666" s="171"/>
      <c r="L666" s="171"/>
      <c r="M666" s="171"/>
      <c r="N666" s="171"/>
      <c r="O666" s="171"/>
      <c r="P666" s="171"/>
      <c r="Q666" s="171"/>
      <c r="R666" s="416"/>
      <c r="S666" s="416"/>
      <c r="T666" s="411"/>
      <c r="U666" s="159"/>
      <c r="V666" s="159"/>
    </row>
    <row r="667" spans="1:22" s="72" customFormat="1" ht="112.5" customHeight="1">
      <c r="A667" s="523"/>
      <c r="B667" s="570"/>
      <c r="C667" s="571"/>
      <c r="D667" s="561"/>
      <c r="E667" s="172" t="s">
        <v>16</v>
      </c>
      <c r="F667" s="169" t="s">
        <v>787</v>
      </c>
      <c r="G667" s="160" t="s">
        <v>163</v>
      </c>
      <c r="H667" s="186">
        <f>I667+J667+L667+M667+N667+O667+P667+Q667</f>
        <v>5</v>
      </c>
      <c r="I667" s="360"/>
      <c r="J667" s="360"/>
      <c r="K667" s="360"/>
      <c r="L667" s="360">
        <v>5</v>
      </c>
      <c r="M667" s="360"/>
      <c r="N667" s="360"/>
      <c r="O667" s="360"/>
      <c r="P667" s="360"/>
      <c r="Q667" s="360"/>
      <c r="R667" s="417" t="s">
        <v>1102</v>
      </c>
      <c r="S667" s="418" t="s">
        <v>452</v>
      </c>
      <c r="T667" s="409" t="s">
        <v>1176</v>
      </c>
      <c r="U667" s="160" t="s">
        <v>289</v>
      </c>
      <c r="V667" s="160">
        <v>92797.66</v>
      </c>
    </row>
    <row r="668" spans="1:22" s="72" customFormat="1" ht="0.75" customHeight="1">
      <c r="A668" s="523"/>
      <c r="B668" s="570"/>
      <c r="C668" s="571"/>
      <c r="D668" s="561"/>
      <c r="E668" s="172" t="s">
        <v>17</v>
      </c>
      <c r="F668" s="159"/>
      <c r="G668" s="160"/>
      <c r="H668" s="186">
        <f>I668+J668+L668+M668+N668+O668+P668+Q668</f>
        <v>0</v>
      </c>
      <c r="I668" s="360"/>
      <c r="J668" s="360"/>
      <c r="K668" s="360"/>
      <c r="L668" s="360"/>
      <c r="M668" s="360"/>
      <c r="N668" s="360"/>
      <c r="O668" s="360"/>
      <c r="P668" s="360"/>
      <c r="Q668" s="360"/>
      <c r="R668" s="420"/>
      <c r="S668" s="418"/>
      <c r="T668" s="415"/>
      <c r="U668" s="161"/>
      <c r="V668" s="161"/>
    </row>
    <row r="669" spans="1:22" s="72" customFormat="1" ht="15" hidden="1" customHeight="1">
      <c r="A669" s="523"/>
      <c r="B669" s="570"/>
      <c r="C669" s="571"/>
      <c r="D669" s="532"/>
      <c r="E669" s="172" t="s">
        <v>18</v>
      </c>
      <c r="F669" s="163"/>
      <c r="G669" s="164"/>
      <c r="H669" s="186">
        <f>I669+J669+L669+M669+N669+O669+P669+Q669</f>
        <v>0</v>
      </c>
      <c r="I669" s="361"/>
      <c r="J669" s="361"/>
      <c r="K669" s="361"/>
      <c r="L669" s="361"/>
      <c r="M669" s="361"/>
      <c r="N669" s="361"/>
      <c r="O669" s="361"/>
      <c r="P669" s="361"/>
      <c r="Q669" s="361"/>
      <c r="R669" s="420"/>
      <c r="S669" s="418"/>
      <c r="T669" s="415"/>
      <c r="U669" s="161"/>
      <c r="V669" s="161"/>
    </row>
    <row r="670" spans="1:22" s="4" customFormat="1" ht="15" customHeight="1">
      <c r="A670" s="524"/>
      <c r="B670" s="570"/>
      <c r="C670" s="571"/>
      <c r="D670" s="575" t="s">
        <v>21</v>
      </c>
      <c r="E670" s="575"/>
      <c r="F670" s="575"/>
      <c r="G670" s="575"/>
      <c r="H670" s="185">
        <f t="shared" ref="H670:N670" si="212">H667+H668+H669</f>
        <v>5</v>
      </c>
      <c r="I670" s="185">
        <f>I667+I668+I669</f>
        <v>0</v>
      </c>
      <c r="J670" s="185">
        <f t="shared" si="212"/>
        <v>0</v>
      </c>
      <c r="K670" s="185"/>
      <c r="L670" s="185">
        <f t="shared" si="212"/>
        <v>5</v>
      </c>
      <c r="M670" s="185">
        <f t="shared" si="212"/>
        <v>0</v>
      </c>
      <c r="N670" s="185">
        <f t="shared" si="212"/>
        <v>0</v>
      </c>
      <c r="O670" s="185">
        <f>O667+O668+O669</f>
        <v>0</v>
      </c>
      <c r="P670" s="185">
        <f>P667+P668+P669</f>
        <v>0</v>
      </c>
      <c r="Q670" s="185">
        <f>Q667+Q668+Q669</f>
        <v>0</v>
      </c>
      <c r="R670" s="562"/>
      <c r="S670" s="563"/>
      <c r="T670" s="563"/>
      <c r="U670" s="563"/>
      <c r="V670" s="564"/>
    </row>
    <row r="671" spans="1:22" s="4" customFormat="1" ht="55.5" customHeight="1">
      <c r="A671" s="569" t="s">
        <v>421</v>
      </c>
      <c r="B671" s="570" t="s">
        <v>16</v>
      </c>
      <c r="C671" s="199" t="s">
        <v>16</v>
      </c>
      <c r="D671" s="202" t="s">
        <v>17</v>
      </c>
      <c r="E671" s="533" t="s">
        <v>789</v>
      </c>
      <c r="F671" s="534"/>
      <c r="G671" s="170"/>
      <c r="H671" s="171"/>
      <c r="I671" s="171"/>
      <c r="J671" s="171"/>
      <c r="K671" s="171"/>
      <c r="L671" s="171"/>
      <c r="M671" s="171"/>
      <c r="N671" s="171"/>
      <c r="O671" s="171"/>
      <c r="P671" s="171"/>
      <c r="Q671" s="171"/>
      <c r="R671" s="416"/>
      <c r="S671" s="416"/>
      <c r="T671" s="411"/>
      <c r="U671" s="159"/>
      <c r="V671" s="159"/>
    </row>
    <row r="672" spans="1:22" s="4" customFormat="1" ht="52.5" customHeight="1">
      <c r="A672" s="569"/>
      <c r="B672" s="570"/>
      <c r="C672" s="199"/>
      <c r="D672" s="203"/>
      <c r="E672" s="172" t="s">
        <v>16</v>
      </c>
      <c r="F672" s="169" t="s">
        <v>789</v>
      </c>
      <c r="G672" s="160" t="s">
        <v>163</v>
      </c>
      <c r="H672" s="186">
        <f>I672+J672+L672+M672+N672+O672+P672+Q672</f>
        <v>34.909999999999997</v>
      </c>
      <c r="I672" s="160"/>
      <c r="J672" s="160"/>
      <c r="K672" s="160"/>
      <c r="L672" s="160">
        <v>34.909999999999997</v>
      </c>
      <c r="M672" s="160"/>
      <c r="N672" s="160"/>
      <c r="O672" s="160"/>
      <c r="P672" s="160"/>
      <c r="Q672" s="160"/>
      <c r="R672" s="417" t="s">
        <v>1101</v>
      </c>
      <c r="S672" s="418" t="s">
        <v>452</v>
      </c>
      <c r="T672" s="418" t="s">
        <v>790</v>
      </c>
      <c r="U672" s="160" t="s">
        <v>183</v>
      </c>
      <c r="V672" s="160">
        <v>30</v>
      </c>
    </row>
    <row r="673" spans="1:22" s="4" customFormat="1" ht="0.75" customHeight="1">
      <c r="A673" s="569"/>
      <c r="B673" s="570"/>
      <c r="C673" s="199"/>
      <c r="D673" s="203"/>
      <c r="E673" s="172" t="s">
        <v>17</v>
      </c>
      <c r="F673" s="159"/>
      <c r="G673" s="160"/>
      <c r="H673" s="186">
        <f>I673+J673+L673+M673+N673+O673+P673+Q673</f>
        <v>0</v>
      </c>
      <c r="I673" s="160"/>
      <c r="J673" s="160"/>
      <c r="K673" s="160"/>
      <c r="L673" s="160"/>
      <c r="M673" s="160"/>
      <c r="N673" s="160"/>
      <c r="O673" s="160"/>
      <c r="P673" s="160"/>
      <c r="Q673" s="160"/>
      <c r="R673" s="420"/>
      <c r="S673" s="418"/>
      <c r="T673" s="415"/>
      <c r="U673" s="160"/>
      <c r="V673" s="160"/>
    </row>
    <row r="674" spans="1:22" s="4" customFormat="1" ht="15" hidden="1" customHeight="1">
      <c r="A674" s="569"/>
      <c r="B674" s="570"/>
      <c r="C674" s="199"/>
      <c r="D674" s="204"/>
      <c r="E674" s="172" t="s">
        <v>18</v>
      </c>
      <c r="F674" s="163"/>
      <c r="G674" s="164"/>
      <c r="H674" s="186">
        <f>I674+J674+L674+M674+N674+O674+P674+Q674</f>
        <v>0</v>
      </c>
      <c r="I674" s="164"/>
      <c r="J674" s="164"/>
      <c r="K674" s="164"/>
      <c r="L674" s="164"/>
      <c r="M674" s="164"/>
      <c r="N674" s="164"/>
      <c r="O674" s="164"/>
      <c r="P674" s="164"/>
      <c r="Q674" s="164"/>
      <c r="R674" s="420"/>
      <c r="S674" s="418"/>
      <c r="T674" s="415"/>
      <c r="U674" s="160"/>
      <c r="V674" s="160"/>
    </row>
    <row r="675" spans="1:22" s="4" customFormat="1" ht="15" customHeight="1">
      <c r="A675" s="569"/>
      <c r="B675" s="570"/>
      <c r="C675" s="199"/>
      <c r="D675" s="535" t="s">
        <v>21</v>
      </c>
      <c r="E675" s="536"/>
      <c r="F675" s="536"/>
      <c r="G675" s="537"/>
      <c r="H675" s="192">
        <f t="shared" ref="H675:Q675" si="213">H672+H673+H674</f>
        <v>34.909999999999997</v>
      </c>
      <c r="I675" s="192">
        <f t="shared" si="213"/>
        <v>0</v>
      </c>
      <c r="J675" s="192">
        <f t="shared" si="213"/>
        <v>0</v>
      </c>
      <c r="K675" s="192"/>
      <c r="L675" s="192">
        <f t="shared" si="213"/>
        <v>34.909999999999997</v>
      </c>
      <c r="M675" s="192">
        <f t="shared" si="213"/>
        <v>0</v>
      </c>
      <c r="N675" s="192">
        <f t="shared" si="213"/>
        <v>0</v>
      </c>
      <c r="O675" s="192">
        <f t="shared" si="213"/>
        <v>0</v>
      </c>
      <c r="P675" s="192">
        <f t="shared" si="213"/>
        <v>0</v>
      </c>
      <c r="Q675" s="192">
        <f t="shared" si="213"/>
        <v>0</v>
      </c>
      <c r="R675" s="539"/>
      <c r="S675" s="539"/>
      <c r="T675" s="539"/>
      <c r="U675" s="539"/>
      <c r="V675" s="540"/>
    </row>
    <row r="676" spans="1:22" s="4" customFormat="1" ht="39" customHeight="1">
      <c r="A676" s="569" t="s">
        <v>421</v>
      </c>
      <c r="B676" s="570" t="s">
        <v>16</v>
      </c>
      <c r="C676" s="571" t="s">
        <v>16</v>
      </c>
      <c r="D676" s="531" t="s">
        <v>18</v>
      </c>
      <c r="E676" s="533" t="s">
        <v>791</v>
      </c>
      <c r="F676" s="534"/>
      <c r="G676" s="170"/>
      <c r="H676" s="171"/>
      <c r="I676" s="171"/>
      <c r="J676" s="171"/>
      <c r="K676" s="171"/>
      <c r="L676" s="171"/>
      <c r="M676" s="171"/>
      <c r="N676" s="171"/>
      <c r="O676" s="171"/>
      <c r="P676" s="171"/>
      <c r="Q676" s="171"/>
      <c r="R676" s="416"/>
      <c r="S676" s="416"/>
      <c r="T676" s="411"/>
      <c r="U676" s="206"/>
      <c r="V676" s="206"/>
    </row>
    <row r="677" spans="1:22" s="4" customFormat="1" ht="27" customHeight="1">
      <c r="A677" s="569"/>
      <c r="B677" s="570"/>
      <c r="C677" s="571"/>
      <c r="D677" s="561"/>
      <c r="E677" s="173" t="s">
        <v>16</v>
      </c>
      <c r="F677" s="169" t="s">
        <v>792</v>
      </c>
      <c r="G677" s="200" t="s">
        <v>163</v>
      </c>
      <c r="H677" s="186">
        <f>I677+J677+L677+M677+N677+O677+P677+Q677</f>
        <v>24.981999999999999</v>
      </c>
      <c r="I677" s="160"/>
      <c r="J677" s="160"/>
      <c r="K677" s="160"/>
      <c r="L677" s="160">
        <v>24.981999999999999</v>
      </c>
      <c r="M677" s="160"/>
      <c r="N677" s="160"/>
      <c r="O677" s="160"/>
      <c r="P677" s="160"/>
      <c r="Q677" s="160"/>
      <c r="R677" s="417" t="s">
        <v>1101</v>
      </c>
      <c r="S677" s="418" t="s">
        <v>452</v>
      </c>
      <c r="T677" s="211" t="s">
        <v>793</v>
      </c>
      <c r="U677" s="212" t="s">
        <v>280</v>
      </c>
      <c r="V677" s="364">
        <v>1.548</v>
      </c>
    </row>
    <row r="678" spans="1:22" s="4" customFormat="1" ht="40.5" customHeight="1">
      <c r="A678" s="569"/>
      <c r="B678" s="570"/>
      <c r="C678" s="571"/>
      <c r="D678" s="561"/>
      <c r="E678" s="173" t="s">
        <v>17</v>
      </c>
      <c r="F678" s="169" t="s">
        <v>794</v>
      </c>
      <c r="G678" s="200" t="s">
        <v>163</v>
      </c>
      <c r="H678" s="186">
        <f>I678+J678+L678+M678+N678+O678+P678+Q678</f>
        <v>12.715999999999999</v>
      </c>
      <c r="I678" s="160"/>
      <c r="J678" s="160"/>
      <c r="K678" s="160"/>
      <c r="L678" s="160">
        <v>12.715999999999999</v>
      </c>
      <c r="M678" s="160"/>
      <c r="N678" s="160"/>
      <c r="O678" s="160"/>
      <c r="P678" s="160"/>
      <c r="Q678" s="160"/>
      <c r="R678" s="417" t="s">
        <v>1101</v>
      </c>
      <c r="S678" s="418" t="s">
        <v>452</v>
      </c>
      <c r="T678" s="211" t="s">
        <v>793</v>
      </c>
      <c r="U678" s="212" t="s">
        <v>280</v>
      </c>
      <c r="V678" s="364">
        <v>1.5960000000000001</v>
      </c>
    </row>
    <row r="679" spans="1:22" s="4" customFormat="1" ht="27" customHeight="1">
      <c r="A679" s="569"/>
      <c r="B679" s="570"/>
      <c r="C679" s="571"/>
      <c r="D679" s="561"/>
      <c r="E679" s="172" t="s">
        <v>18</v>
      </c>
      <c r="F679" s="365" t="s">
        <v>795</v>
      </c>
      <c r="G679" s="200" t="s">
        <v>163</v>
      </c>
      <c r="H679" s="186">
        <v>30.053999999999998</v>
      </c>
      <c r="I679" s="164"/>
      <c r="J679" s="164"/>
      <c r="K679" s="164"/>
      <c r="L679" s="164">
        <v>30.053999999999998</v>
      </c>
      <c r="M679" s="164"/>
      <c r="N679" s="164"/>
      <c r="O679" s="164"/>
      <c r="P679" s="164"/>
      <c r="Q679" s="164"/>
      <c r="R679" s="417" t="s">
        <v>1101</v>
      </c>
      <c r="S679" s="418" t="s">
        <v>452</v>
      </c>
      <c r="T679" s="211" t="s">
        <v>793</v>
      </c>
      <c r="U679" s="212" t="s">
        <v>280</v>
      </c>
      <c r="V679" s="364">
        <v>3.198</v>
      </c>
    </row>
    <row r="680" spans="1:22" s="4" customFormat="1" ht="40.5" customHeight="1">
      <c r="A680" s="569"/>
      <c r="B680" s="570"/>
      <c r="C680" s="571"/>
      <c r="D680" s="561"/>
      <c r="E680" s="172" t="s">
        <v>19</v>
      </c>
      <c r="F680" s="169" t="s">
        <v>796</v>
      </c>
      <c r="G680" s="200" t="s">
        <v>163</v>
      </c>
      <c r="H680" s="186">
        <v>32.197000000000003</v>
      </c>
      <c r="I680" s="164"/>
      <c r="J680" s="164"/>
      <c r="K680" s="164"/>
      <c r="L680" s="164">
        <v>32.197000000000003</v>
      </c>
      <c r="M680" s="164"/>
      <c r="N680" s="164"/>
      <c r="O680" s="164"/>
      <c r="P680" s="164"/>
      <c r="Q680" s="164"/>
      <c r="R680" s="417" t="s">
        <v>1101</v>
      </c>
      <c r="S680" s="418" t="s">
        <v>452</v>
      </c>
      <c r="T680" s="211" t="s">
        <v>793</v>
      </c>
      <c r="U680" s="212" t="s">
        <v>280</v>
      </c>
      <c r="V680" s="364">
        <v>2.65</v>
      </c>
    </row>
    <row r="681" spans="1:22" s="4" customFormat="1" ht="31.5" customHeight="1">
      <c r="A681" s="569"/>
      <c r="B681" s="570"/>
      <c r="C681" s="571"/>
      <c r="D681" s="532"/>
      <c r="E681" s="174" t="s">
        <v>29</v>
      </c>
      <c r="F681" s="165" t="s">
        <v>797</v>
      </c>
      <c r="G681" s="200" t="s">
        <v>163</v>
      </c>
      <c r="H681" s="186">
        <f>I681+J681+L681+M681+N681+O681+P681+Q681</f>
        <v>44.929000000000002</v>
      </c>
      <c r="I681" s="164"/>
      <c r="J681" s="164"/>
      <c r="K681" s="164"/>
      <c r="L681" s="164">
        <v>44.929000000000002</v>
      </c>
      <c r="M681" s="164"/>
      <c r="N681" s="164"/>
      <c r="O681" s="164"/>
      <c r="P681" s="164"/>
      <c r="Q681" s="164"/>
      <c r="R681" s="417" t="s">
        <v>1101</v>
      </c>
      <c r="S681" s="418" t="s">
        <v>452</v>
      </c>
      <c r="T681" s="418" t="s">
        <v>798</v>
      </c>
      <c r="U681" s="212" t="s">
        <v>183</v>
      </c>
      <c r="V681" s="364">
        <v>1</v>
      </c>
    </row>
    <row r="682" spans="1:22" s="4" customFormat="1" ht="15" customHeight="1">
      <c r="A682" s="569"/>
      <c r="B682" s="570"/>
      <c r="C682" s="571"/>
      <c r="D682" s="535" t="s">
        <v>21</v>
      </c>
      <c r="E682" s="536"/>
      <c r="F682" s="536"/>
      <c r="G682" s="537"/>
      <c r="H682" s="185">
        <v>144.87799999999999</v>
      </c>
      <c r="I682" s="193">
        <f t="shared" ref="I682:Q682" si="214">I677+I678+I681</f>
        <v>0</v>
      </c>
      <c r="J682" s="193">
        <f t="shared" si="214"/>
        <v>0</v>
      </c>
      <c r="K682" s="193"/>
      <c r="L682" s="193">
        <v>144.87799999999999</v>
      </c>
      <c r="M682" s="193">
        <f t="shared" si="214"/>
        <v>0</v>
      </c>
      <c r="N682" s="193">
        <f t="shared" si="214"/>
        <v>0</v>
      </c>
      <c r="O682" s="193">
        <f t="shared" si="214"/>
        <v>0</v>
      </c>
      <c r="P682" s="193">
        <f t="shared" si="214"/>
        <v>0</v>
      </c>
      <c r="Q682" s="193">
        <f t="shared" si="214"/>
        <v>0</v>
      </c>
      <c r="R682" s="562"/>
      <c r="S682" s="563"/>
      <c r="T682" s="563"/>
      <c r="U682" s="563"/>
      <c r="V682" s="564"/>
    </row>
    <row r="683" spans="1:22" s="4" customFormat="1" ht="15" customHeight="1">
      <c r="A683" s="569" t="s">
        <v>421</v>
      </c>
      <c r="B683" s="570" t="s">
        <v>16</v>
      </c>
      <c r="C683" s="571" t="s">
        <v>16</v>
      </c>
      <c r="D683" s="531" t="s">
        <v>19</v>
      </c>
      <c r="E683" s="533" t="s">
        <v>799</v>
      </c>
      <c r="F683" s="534"/>
      <c r="G683" s="170"/>
      <c r="H683" s="171"/>
      <c r="I683" s="171"/>
      <c r="J683" s="171"/>
      <c r="K683" s="171"/>
      <c r="L683" s="171"/>
      <c r="M683" s="171"/>
      <c r="N683" s="171"/>
      <c r="O683" s="171"/>
      <c r="P683" s="171"/>
      <c r="Q683" s="171"/>
      <c r="R683" s="416"/>
      <c r="S683" s="416"/>
      <c r="T683" s="411"/>
      <c r="U683" s="206"/>
      <c r="V683" s="206"/>
    </row>
    <row r="684" spans="1:22" s="4" customFormat="1" ht="38.25" customHeight="1">
      <c r="A684" s="569"/>
      <c r="B684" s="570"/>
      <c r="C684" s="571"/>
      <c r="D684" s="561"/>
      <c r="E684" s="173" t="s">
        <v>16</v>
      </c>
      <c r="F684" s="169" t="s">
        <v>800</v>
      </c>
      <c r="G684" s="200" t="s">
        <v>163</v>
      </c>
      <c r="H684" s="186">
        <f>I684+J684+L684+M684+N684+O684+P684+Q684</f>
        <v>3.08</v>
      </c>
      <c r="I684" s="160"/>
      <c r="J684" s="160"/>
      <c r="K684" s="160"/>
      <c r="L684" s="160">
        <v>3.08</v>
      </c>
      <c r="M684" s="160"/>
      <c r="N684" s="160"/>
      <c r="O684" s="160"/>
      <c r="P684" s="160"/>
      <c r="Q684" s="160"/>
      <c r="R684" s="417" t="s">
        <v>1101</v>
      </c>
      <c r="S684" s="418" t="s">
        <v>452</v>
      </c>
      <c r="T684" s="211" t="s">
        <v>801</v>
      </c>
      <c r="U684" s="212" t="s">
        <v>183</v>
      </c>
      <c r="V684" s="160">
        <v>1</v>
      </c>
    </row>
    <row r="685" spans="1:22" s="4" customFormat="1" ht="42.75" customHeight="1">
      <c r="A685" s="569"/>
      <c r="B685" s="570"/>
      <c r="C685" s="571"/>
      <c r="D685" s="561"/>
      <c r="E685" s="173" t="s">
        <v>17</v>
      </c>
      <c r="F685" s="366" t="s">
        <v>802</v>
      </c>
      <c r="G685" s="200" t="s">
        <v>163</v>
      </c>
      <c r="H685" s="186">
        <f>I685+J685+L685+M685+N685+O685+P685+Q685</f>
        <v>3.41</v>
      </c>
      <c r="I685" s="160"/>
      <c r="J685" s="160"/>
      <c r="K685" s="160"/>
      <c r="L685" s="160">
        <v>3.41</v>
      </c>
      <c r="M685" s="160"/>
      <c r="N685" s="160"/>
      <c r="O685" s="160"/>
      <c r="P685" s="160"/>
      <c r="Q685" s="160"/>
      <c r="R685" s="417" t="s">
        <v>1101</v>
      </c>
      <c r="S685" s="418" t="s">
        <v>452</v>
      </c>
      <c r="T685" s="211" t="s">
        <v>801</v>
      </c>
      <c r="U685" s="212" t="s">
        <v>183</v>
      </c>
      <c r="V685" s="160">
        <v>1</v>
      </c>
    </row>
    <row r="686" spans="1:22" s="4" customFormat="1" ht="42.75" customHeight="1">
      <c r="A686" s="569"/>
      <c r="B686" s="570"/>
      <c r="C686" s="571"/>
      <c r="D686" s="561"/>
      <c r="E686" s="172" t="s">
        <v>18</v>
      </c>
      <c r="F686" s="366" t="s">
        <v>803</v>
      </c>
      <c r="G686" s="200" t="s">
        <v>163</v>
      </c>
      <c r="H686" s="186">
        <v>1.78</v>
      </c>
      <c r="I686" s="164"/>
      <c r="J686" s="164"/>
      <c r="K686" s="164"/>
      <c r="L686" s="164">
        <v>1.78</v>
      </c>
      <c r="M686" s="164"/>
      <c r="N686" s="164"/>
      <c r="O686" s="164"/>
      <c r="P686" s="164"/>
      <c r="Q686" s="164"/>
      <c r="R686" s="417" t="s">
        <v>1101</v>
      </c>
      <c r="S686" s="418" t="s">
        <v>452</v>
      </c>
      <c r="T686" s="211" t="s">
        <v>801</v>
      </c>
      <c r="U686" s="212" t="s">
        <v>183</v>
      </c>
      <c r="V686" s="160">
        <v>1</v>
      </c>
    </row>
    <row r="687" spans="1:22" s="4" customFormat="1" ht="27.75" customHeight="1">
      <c r="A687" s="569"/>
      <c r="B687" s="570"/>
      <c r="C687" s="571"/>
      <c r="D687" s="532"/>
      <c r="E687" s="174" t="s">
        <v>19</v>
      </c>
      <c r="F687" s="217" t="s">
        <v>804</v>
      </c>
      <c r="G687" s="200" t="s">
        <v>163</v>
      </c>
      <c r="H687" s="186">
        <f>I687+J687+L687+M687+N687+O687+P687+Q687</f>
        <v>2.2999999999999998</v>
      </c>
      <c r="I687" s="164"/>
      <c r="J687" s="164"/>
      <c r="K687" s="164"/>
      <c r="L687" s="164">
        <v>2.2999999999999998</v>
      </c>
      <c r="M687" s="164"/>
      <c r="N687" s="164"/>
      <c r="O687" s="164"/>
      <c r="P687" s="164"/>
      <c r="Q687" s="164"/>
      <c r="R687" s="417" t="s">
        <v>1101</v>
      </c>
      <c r="S687" s="418" t="s">
        <v>452</v>
      </c>
      <c r="T687" s="211" t="s">
        <v>805</v>
      </c>
      <c r="U687" s="212" t="s">
        <v>183</v>
      </c>
      <c r="V687" s="160">
        <v>7</v>
      </c>
    </row>
    <row r="688" spans="1:22" s="4" customFormat="1" ht="15" customHeight="1">
      <c r="A688" s="569"/>
      <c r="B688" s="570"/>
      <c r="C688" s="571"/>
      <c r="D688" s="535" t="s">
        <v>21</v>
      </c>
      <c r="E688" s="536"/>
      <c r="F688" s="536"/>
      <c r="G688" s="537"/>
      <c r="H688" s="185">
        <v>10.57</v>
      </c>
      <c r="I688" s="193">
        <f>I684+I685+I687</f>
        <v>0</v>
      </c>
      <c r="J688" s="193">
        <f>J684+J685+J687</f>
        <v>0</v>
      </c>
      <c r="K688" s="193"/>
      <c r="L688" s="193">
        <f>SUM(L684:L687)</f>
        <v>10.57</v>
      </c>
      <c r="M688" s="193" t="b">
        <f>M687=M684+M685+M687</f>
        <v>1</v>
      </c>
      <c r="N688" s="193">
        <f>N684+N685+N687</f>
        <v>0</v>
      </c>
      <c r="O688" s="193">
        <f>O684+O685+O687</f>
        <v>0</v>
      </c>
      <c r="P688" s="193">
        <f>P684+P685+P687</f>
        <v>0</v>
      </c>
      <c r="Q688" s="193">
        <f>Q684+Q685+Q687</f>
        <v>0</v>
      </c>
      <c r="R688" s="562"/>
      <c r="S688" s="563"/>
      <c r="T688" s="563"/>
      <c r="U688" s="563"/>
      <c r="V688" s="564"/>
    </row>
    <row r="689" spans="1:22" customFormat="1" ht="44.25" customHeight="1">
      <c r="A689" s="569" t="s">
        <v>421</v>
      </c>
      <c r="B689" s="570" t="s">
        <v>16</v>
      </c>
      <c r="C689" s="571" t="s">
        <v>16</v>
      </c>
      <c r="D689" s="531" t="s">
        <v>29</v>
      </c>
      <c r="E689" s="533" t="s">
        <v>806</v>
      </c>
      <c r="F689" s="534"/>
      <c r="G689" s="170"/>
      <c r="H689" s="171"/>
      <c r="I689" s="171"/>
      <c r="J689" s="171"/>
      <c r="K689" s="171"/>
      <c r="L689" s="171"/>
      <c r="M689" s="171"/>
      <c r="N689" s="171"/>
      <c r="O689" s="171"/>
      <c r="P689" s="171"/>
      <c r="Q689" s="171"/>
      <c r="R689" s="416"/>
      <c r="S689" s="416"/>
      <c r="T689" s="211"/>
      <c r="U689" s="159"/>
      <c r="V689" s="159"/>
    </row>
    <row r="690" spans="1:22" customFormat="1" ht="29.25" customHeight="1">
      <c r="A690" s="569"/>
      <c r="B690" s="570"/>
      <c r="C690" s="571"/>
      <c r="D690" s="561"/>
      <c r="E690" s="173" t="s">
        <v>16</v>
      </c>
      <c r="F690" s="169" t="s">
        <v>807</v>
      </c>
      <c r="G690" s="200" t="s">
        <v>163</v>
      </c>
      <c r="H690" s="186">
        <f>I690+J690+L690+M690+N690+O690+P690+Q690</f>
        <v>1.968</v>
      </c>
      <c r="I690" s="160"/>
      <c r="J690" s="160"/>
      <c r="K690" s="160"/>
      <c r="L690" s="160">
        <v>1.968</v>
      </c>
      <c r="M690" s="160"/>
      <c r="N690" s="160"/>
      <c r="O690" s="160"/>
      <c r="P690" s="160"/>
      <c r="Q690" s="160"/>
      <c r="R690" s="417" t="s">
        <v>1103</v>
      </c>
      <c r="S690" s="418" t="s">
        <v>452</v>
      </c>
      <c r="T690" s="409" t="s">
        <v>808</v>
      </c>
      <c r="U690" s="160" t="s">
        <v>289</v>
      </c>
      <c r="V690" s="364">
        <v>2.4510000000000001</v>
      </c>
    </row>
    <row r="691" spans="1:22" customFormat="1" ht="29.25" customHeight="1">
      <c r="A691" s="569"/>
      <c r="B691" s="570"/>
      <c r="C691" s="571"/>
      <c r="D691" s="561"/>
      <c r="E691" s="173" t="s">
        <v>17</v>
      </c>
      <c r="F691" s="367" t="s">
        <v>809</v>
      </c>
      <c r="G691" s="200" t="s">
        <v>163</v>
      </c>
      <c r="H691" s="186">
        <f>I691+J691+L691+M691+N691+O691+P691+Q691</f>
        <v>8.2420000000000009</v>
      </c>
      <c r="I691" s="160"/>
      <c r="J691" s="160"/>
      <c r="K691" s="160"/>
      <c r="L691" s="160">
        <v>8.2420000000000009</v>
      </c>
      <c r="M691" s="160"/>
      <c r="N691" s="160"/>
      <c r="O691" s="160"/>
      <c r="P691" s="160"/>
      <c r="Q691" s="160"/>
      <c r="R691" s="417" t="s">
        <v>1101</v>
      </c>
      <c r="S691" s="418" t="s">
        <v>452</v>
      </c>
      <c r="T691" s="409" t="s">
        <v>808</v>
      </c>
      <c r="U691" s="160" t="s">
        <v>289</v>
      </c>
      <c r="V691" s="364">
        <v>10.266</v>
      </c>
    </row>
    <row r="692" spans="1:22" customFormat="1" ht="30.75" customHeight="1">
      <c r="A692" s="569"/>
      <c r="B692" s="570"/>
      <c r="C692" s="571"/>
      <c r="D692" s="561"/>
      <c r="E692" s="172" t="s">
        <v>18</v>
      </c>
      <c r="F692" s="367" t="s">
        <v>810</v>
      </c>
      <c r="G692" s="200" t="s">
        <v>163</v>
      </c>
      <c r="H692" s="186">
        <v>5.7569999999999997</v>
      </c>
      <c r="I692" s="164"/>
      <c r="J692" s="164"/>
      <c r="K692" s="164"/>
      <c r="L692" s="164">
        <v>5.7569999999999997</v>
      </c>
      <c r="M692" s="164"/>
      <c r="N692" s="164"/>
      <c r="O692" s="164"/>
      <c r="P692" s="164"/>
      <c r="Q692" s="164"/>
      <c r="R692" s="417" t="s">
        <v>1101</v>
      </c>
      <c r="S692" s="418" t="s">
        <v>452</v>
      </c>
      <c r="T692" s="409" t="s">
        <v>808</v>
      </c>
      <c r="U692" s="160" t="s">
        <v>289</v>
      </c>
      <c r="V692" s="364">
        <v>7.1704999999999997</v>
      </c>
    </row>
    <row r="693" spans="1:22" customFormat="1" ht="28.5" customHeight="1">
      <c r="A693" s="569"/>
      <c r="B693" s="570"/>
      <c r="C693" s="571"/>
      <c r="D693" s="561"/>
      <c r="E693" s="172" t="s">
        <v>19</v>
      </c>
      <c r="F693" s="367" t="s">
        <v>811</v>
      </c>
      <c r="G693" s="200" t="s">
        <v>163</v>
      </c>
      <c r="H693" s="186">
        <v>1.137</v>
      </c>
      <c r="I693" s="164"/>
      <c r="J693" s="164"/>
      <c r="K693" s="164"/>
      <c r="L693" s="164">
        <v>1.137</v>
      </c>
      <c r="M693" s="164"/>
      <c r="N693" s="164"/>
      <c r="O693" s="164"/>
      <c r="P693" s="164"/>
      <c r="Q693" s="164"/>
      <c r="R693" s="417" t="s">
        <v>1101</v>
      </c>
      <c r="S693" s="418" t="s">
        <v>452</v>
      </c>
      <c r="T693" s="409" t="s">
        <v>808</v>
      </c>
      <c r="U693" s="160" t="s">
        <v>289</v>
      </c>
      <c r="V693" s="364">
        <v>2.3007</v>
      </c>
    </row>
    <row r="694" spans="1:22" customFormat="1" ht="30" customHeight="1">
      <c r="A694" s="569"/>
      <c r="B694" s="570"/>
      <c r="C694" s="571"/>
      <c r="D694" s="561"/>
      <c r="E694" s="172" t="s">
        <v>29</v>
      </c>
      <c r="F694" s="367" t="s">
        <v>812</v>
      </c>
      <c r="G694" s="200" t="s">
        <v>163</v>
      </c>
      <c r="H694" s="186">
        <v>4.9000000000000002E-2</v>
      </c>
      <c r="I694" s="164"/>
      <c r="J694" s="164"/>
      <c r="K694" s="164"/>
      <c r="L694" s="164">
        <v>4.9000000000000002E-2</v>
      </c>
      <c r="M694" s="164"/>
      <c r="N694" s="164"/>
      <c r="O694" s="164"/>
      <c r="P694" s="164"/>
      <c r="Q694" s="164"/>
      <c r="R694" s="417" t="s">
        <v>1101</v>
      </c>
      <c r="S694" s="418" t="s">
        <v>452</v>
      </c>
      <c r="T694" s="409" t="s">
        <v>808</v>
      </c>
      <c r="U694" s="160" t="s">
        <v>289</v>
      </c>
      <c r="V694" s="364">
        <v>3.5000000000000003E-2</v>
      </c>
    </row>
    <row r="695" spans="1:22" customFormat="1" ht="27.75" customHeight="1">
      <c r="A695" s="569"/>
      <c r="B695" s="570"/>
      <c r="C695" s="571"/>
      <c r="D695" s="561"/>
      <c r="E695" s="172" t="s">
        <v>31</v>
      </c>
      <c r="F695" s="161" t="s">
        <v>813</v>
      </c>
      <c r="G695" s="200" t="s">
        <v>163</v>
      </c>
      <c r="H695" s="186">
        <v>1.8129999999999999</v>
      </c>
      <c r="I695" s="164"/>
      <c r="J695" s="164"/>
      <c r="K695" s="164"/>
      <c r="L695" s="164">
        <v>1.8129999999999999</v>
      </c>
      <c r="M695" s="164"/>
      <c r="N695" s="164"/>
      <c r="O695" s="164"/>
      <c r="P695" s="164"/>
      <c r="Q695" s="164"/>
      <c r="R695" s="417" t="s">
        <v>1101</v>
      </c>
      <c r="S695" s="418" t="s">
        <v>452</v>
      </c>
      <c r="T695" s="409" t="s">
        <v>814</v>
      </c>
      <c r="U695" s="160" t="s">
        <v>289</v>
      </c>
      <c r="V695" s="364">
        <v>0.10249999999999999</v>
      </c>
    </row>
    <row r="696" spans="1:22" customFormat="1" ht="27" customHeight="1">
      <c r="A696" s="569"/>
      <c r="B696" s="570"/>
      <c r="C696" s="571"/>
      <c r="D696" s="561"/>
      <c r="E696" s="172" t="s">
        <v>34</v>
      </c>
      <c r="F696" s="161" t="s">
        <v>815</v>
      </c>
      <c r="G696" s="200" t="s">
        <v>163</v>
      </c>
      <c r="H696" s="186">
        <v>1.222</v>
      </c>
      <c r="I696" s="164"/>
      <c r="J696" s="164"/>
      <c r="K696" s="164"/>
      <c r="L696" s="164">
        <v>1.222</v>
      </c>
      <c r="M696" s="164"/>
      <c r="N696" s="164"/>
      <c r="O696" s="164"/>
      <c r="P696" s="164"/>
      <c r="Q696" s="164"/>
      <c r="R696" s="417" t="s">
        <v>1101</v>
      </c>
      <c r="S696" s="418" t="s">
        <v>452</v>
      </c>
      <c r="T696" s="409" t="s">
        <v>814</v>
      </c>
      <c r="U696" s="160" t="s">
        <v>289</v>
      </c>
      <c r="V696" s="364">
        <v>0.70240000000000002</v>
      </c>
    </row>
    <row r="697" spans="1:22" customFormat="1" ht="30" customHeight="1">
      <c r="A697" s="569"/>
      <c r="B697" s="570"/>
      <c r="C697" s="571"/>
      <c r="D697" s="561"/>
      <c r="E697" s="172" t="s">
        <v>35</v>
      </c>
      <c r="F697" s="161" t="s">
        <v>816</v>
      </c>
      <c r="G697" s="200" t="s">
        <v>163</v>
      </c>
      <c r="H697" s="186">
        <v>7.4980000000000002</v>
      </c>
      <c r="I697" s="164"/>
      <c r="J697" s="164"/>
      <c r="K697" s="164"/>
      <c r="L697" s="164">
        <v>7.4980000000000002</v>
      </c>
      <c r="M697" s="164"/>
      <c r="N697" s="164"/>
      <c r="O697" s="164"/>
      <c r="P697" s="164"/>
      <c r="Q697" s="164"/>
      <c r="R697" s="417" t="s">
        <v>1101</v>
      </c>
      <c r="S697" s="418" t="s">
        <v>452</v>
      </c>
      <c r="T697" s="409" t="s">
        <v>814</v>
      </c>
      <c r="U697" s="160" t="s">
        <v>289</v>
      </c>
      <c r="V697" s="364">
        <v>0.65510000000000002</v>
      </c>
    </row>
    <row r="698" spans="1:22" customFormat="1" ht="31.5" customHeight="1">
      <c r="A698" s="569"/>
      <c r="B698" s="570"/>
      <c r="C698" s="571"/>
      <c r="D698" s="561"/>
      <c r="E698" s="172" t="s">
        <v>36</v>
      </c>
      <c r="F698" s="161" t="s">
        <v>817</v>
      </c>
      <c r="G698" s="200" t="s">
        <v>163</v>
      </c>
      <c r="H698" s="186">
        <v>3.34</v>
      </c>
      <c r="I698" s="164"/>
      <c r="J698" s="164"/>
      <c r="K698" s="164"/>
      <c r="L698" s="164">
        <v>3.34</v>
      </c>
      <c r="M698" s="164"/>
      <c r="N698" s="164"/>
      <c r="O698" s="164"/>
      <c r="P698" s="164"/>
      <c r="Q698" s="164"/>
      <c r="R698" s="417" t="s">
        <v>1101</v>
      </c>
      <c r="S698" s="418" t="s">
        <v>452</v>
      </c>
      <c r="T698" s="409" t="s">
        <v>814</v>
      </c>
      <c r="U698" s="160" t="s">
        <v>289</v>
      </c>
      <c r="V698" s="364">
        <v>0.5806</v>
      </c>
    </row>
    <row r="699" spans="1:22" customFormat="1" ht="103.5" customHeight="1">
      <c r="A699" s="569"/>
      <c r="B699" s="570"/>
      <c r="C699" s="571"/>
      <c r="D699" s="561"/>
      <c r="E699" s="172" t="s">
        <v>30</v>
      </c>
      <c r="F699" s="161" t="s">
        <v>818</v>
      </c>
      <c r="G699" s="200" t="s">
        <v>163</v>
      </c>
      <c r="H699" s="186">
        <v>1.4890000000000001</v>
      </c>
      <c r="I699" s="164"/>
      <c r="J699" s="164"/>
      <c r="K699" s="164"/>
      <c r="L699" s="164">
        <v>1.4890000000000001</v>
      </c>
      <c r="M699" s="164"/>
      <c r="N699" s="164"/>
      <c r="O699" s="164"/>
      <c r="P699" s="164"/>
      <c r="Q699" s="164"/>
      <c r="R699" s="417" t="s">
        <v>1101</v>
      </c>
      <c r="S699" s="418" t="s">
        <v>452</v>
      </c>
      <c r="T699" s="409" t="s">
        <v>1182</v>
      </c>
      <c r="U699" s="368" t="s">
        <v>1177</v>
      </c>
      <c r="V699" s="369" t="s">
        <v>819</v>
      </c>
    </row>
    <row r="700" spans="1:22" customFormat="1" ht="100.5" customHeight="1">
      <c r="A700" s="569"/>
      <c r="B700" s="570"/>
      <c r="C700" s="571"/>
      <c r="D700" s="561"/>
      <c r="E700" s="172" t="s">
        <v>37</v>
      </c>
      <c r="F700" s="161" t="s">
        <v>820</v>
      </c>
      <c r="G700" s="200" t="s">
        <v>163</v>
      </c>
      <c r="H700" s="186">
        <v>3.2229999999999999</v>
      </c>
      <c r="I700" s="164"/>
      <c r="J700" s="164"/>
      <c r="K700" s="164"/>
      <c r="L700" s="164">
        <v>3.2229999999999999</v>
      </c>
      <c r="M700" s="164"/>
      <c r="N700" s="164"/>
      <c r="O700" s="164"/>
      <c r="P700" s="164"/>
      <c r="Q700" s="164"/>
      <c r="R700" s="417" t="s">
        <v>1101</v>
      </c>
      <c r="S700" s="418" t="s">
        <v>452</v>
      </c>
      <c r="T700" s="409" t="s">
        <v>1182</v>
      </c>
      <c r="U700" s="368" t="s">
        <v>1178</v>
      </c>
      <c r="V700" s="369" t="s">
        <v>821</v>
      </c>
    </row>
    <row r="701" spans="1:22" customFormat="1" ht="29.25" customHeight="1">
      <c r="A701" s="569"/>
      <c r="B701" s="570"/>
      <c r="C701" s="571"/>
      <c r="D701" s="561"/>
      <c r="E701" s="172" t="s">
        <v>38</v>
      </c>
      <c r="F701" s="161" t="s">
        <v>822</v>
      </c>
      <c r="G701" s="200" t="s">
        <v>163</v>
      </c>
      <c r="H701" s="186">
        <v>2.8460000000000001</v>
      </c>
      <c r="I701" s="164"/>
      <c r="J701" s="164"/>
      <c r="K701" s="164"/>
      <c r="L701" s="164">
        <v>2.8460000000000001</v>
      </c>
      <c r="M701" s="164"/>
      <c r="N701" s="164"/>
      <c r="O701" s="164"/>
      <c r="P701" s="164"/>
      <c r="Q701" s="164"/>
      <c r="R701" s="417" t="s">
        <v>1101</v>
      </c>
      <c r="S701" s="418" t="s">
        <v>452</v>
      </c>
      <c r="T701" s="409" t="s">
        <v>814</v>
      </c>
      <c r="U701" s="212" t="s">
        <v>788</v>
      </c>
      <c r="V701" s="364">
        <v>0.46739999999999998</v>
      </c>
    </row>
    <row r="702" spans="1:22" customFormat="1" ht="27.75" customHeight="1">
      <c r="A702" s="569"/>
      <c r="B702" s="570"/>
      <c r="C702" s="571"/>
      <c r="D702" s="561"/>
      <c r="E702" s="172" t="s">
        <v>39</v>
      </c>
      <c r="F702" s="161" t="s">
        <v>823</v>
      </c>
      <c r="G702" s="200" t="s">
        <v>163</v>
      </c>
      <c r="H702" s="186">
        <v>7.3890000000000002</v>
      </c>
      <c r="I702" s="164"/>
      <c r="J702" s="164"/>
      <c r="K702" s="164"/>
      <c r="L702" s="164">
        <v>7.3890000000000002</v>
      </c>
      <c r="M702" s="164"/>
      <c r="N702" s="164"/>
      <c r="O702" s="164"/>
      <c r="P702" s="164"/>
      <c r="Q702" s="164"/>
      <c r="R702" s="417" t="s">
        <v>1101</v>
      </c>
      <c r="S702" s="418" t="s">
        <v>452</v>
      </c>
      <c r="T702" s="409" t="s">
        <v>814</v>
      </c>
      <c r="U702" s="212" t="s">
        <v>788</v>
      </c>
      <c r="V702" s="364">
        <v>0.31890000000000002</v>
      </c>
    </row>
    <row r="703" spans="1:22" customFormat="1" ht="30" customHeight="1">
      <c r="A703" s="569"/>
      <c r="B703" s="570"/>
      <c r="C703" s="571"/>
      <c r="D703" s="532"/>
      <c r="E703" s="174" t="s">
        <v>69</v>
      </c>
      <c r="F703" s="161" t="s">
        <v>824</v>
      </c>
      <c r="G703" s="200" t="s">
        <v>163</v>
      </c>
      <c r="H703" s="186">
        <f>I703+J703+L703+M703+N703+O703+P703+Q703</f>
        <v>3.984</v>
      </c>
      <c r="I703" s="164"/>
      <c r="J703" s="164"/>
      <c r="K703" s="164"/>
      <c r="L703" s="164">
        <v>3.984</v>
      </c>
      <c r="M703" s="164"/>
      <c r="N703" s="164"/>
      <c r="O703" s="164"/>
      <c r="P703" s="164"/>
      <c r="Q703" s="164"/>
      <c r="R703" s="417" t="s">
        <v>1103</v>
      </c>
      <c r="S703" s="418" t="s">
        <v>452</v>
      </c>
      <c r="T703" s="409" t="s">
        <v>814</v>
      </c>
      <c r="U703" s="212" t="s">
        <v>788</v>
      </c>
      <c r="V703" s="364">
        <v>0.49859999999999999</v>
      </c>
    </row>
    <row r="704" spans="1:22" customFormat="1" ht="15" customHeight="1">
      <c r="A704" s="569"/>
      <c r="B704" s="570"/>
      <c r="C704" s="571"/>
      <c r="D704" s="535" t="s">
        <v>21</v>
      </c>
      <c r="E704" s="536"/>
      <c r="F704" s="536"/>
      <c r="G704" s="537"/>
      <c r="H704" s="185">
        <v>49.957000000000001</v>
      </c>
      <c r="I704" s="193">
        <f>I690+I691+I703</f>
        <v>0</v>
      </c>
      <c r="J704" s="193">
        <f>J690+J691+J703</f>
        <v>0</v>
      </c>
      <c r="K704" s="193"/>
      <c r="L704" s="193">
        <f>SUM(L690:L703)</f>
        <v>49.957000000000008</v>
      </c>
      <c r="M704" s="193">
        <f>M690+M691+M703</f>
        <v>0</v>
      </c>
      <c r="N704" s="193">
        <f>N690+N691+N703</f>
        <v>0</v>
      </c>
      <c r="O704" s="193">
        <f>O690+O691+O703</f>
        <v>0</v>
      </c>
      <c r="P704" s="193">
        <f>P690+P691+P703</f>
        <v>0</v>
      </c>
      <c r="Q704" s="193">
        <f>Q690+Q691+Q703</f>
        <v>0</v>
      </c>
      <c r="R704" s="562"/>
      <c r="S704" s="563"/>
      <c r="T704" s="563"/>
      <c r="U704" s="563"/>
      <c r="V704" s="564"/>
    </row>
    <row r="705" spans="1:22" customFormat="1" ht="66.75" customHeight="1">
      <c r="A705" s="569" t="s">
        <v>421</v>
      </c>
      <c r="B705" s="570" t="s">
        <v>16</v>
      </c>
      <c r="C705" s="571" t="s">
        <v>16</v>
      </c>
      <c r="D705" s="531" t="s">
        <v>31</v>
      </c>
      <c r="E705" s="533" t="s">
        <v>825</v>
      </c>
      <c r="F705" s="534"/>
      <c r="G705" s="170"/>
      <c r="H705" s="171"/>
      <c r="I705" s="171"/>
      <c r="J705" s="171"/>
      <c r="K705" s="171"/>
      <c r="L705" s="171"/>
      <c r="M705" s="171"/>
      <c r="N705" s="171"/>
      <c r="O705" s="171"/>
      <c r="P705" s="171"/>
      <c r="Q705" s="171"/>
      <c r="R705" s="416"/>
      <c r="S705" s="416"/>
      <c r="T705" s="411"/>
      <c r="U705" s="159"/>
      <c r="V705" s="159"/>
    </row>
    <row r="706" spans="1:22" customFormat="1" ht="42.75" customHeight="1">
      <c r="A706" s="569"/>
      <c r="B706" s="570"/>
      <c r="C706" s="571"/>
      <c r="D706" s="561"/>
      <c r="E706" s="173" t="s">
        <v>16</v>
      </c>
      <c r="F706" s="161" t="s">
        <v>826</v>
      </c>
      <c r="G706" s="200" t="s">
        <v>163</v>
      </c>
      <c r="H706" s="186">
        <f>I706+J706+L706+M706+N706+O706+P706+Q706</f>
        <v>0.40100000000000002</v>
      </c>
      <c r="I706" s="160"/>
      <c r="J706" s="160"/>
      <c r="K706" s="160"/>
      <c r="L706" s="160">
        <v>0.40100000000000002</v>
      </c>
      <c r="M706" s="160"/>
      <c r="N706" s="160"/>
      <c r="O706" s="160"/>
      <c r="P706" s="160"/>
      <c r="Q706" s="160"/>
      <c r="R706" s="417" t="s">
        <v>1101</v>
      </c>
      <c r="S706" s="418" t="s">
        <v>452</v>
      </c>
      <c r="T706" s="409" t="s">
        <v>827</v>
      </c>
      <c r="U706" s="212" t="s">
        <v>289</v>
      </c>
      <c r="V706" s="160">
        <v>660</v>
      </c>
    </row>
    <row r="707" spans="1:22" customFormat="1" ht="41.25" customHeight="1">
      <c r="A707" s="569"/>
      <c r="B707" s="570"/>
      <c r="C707" s="571"/>
      <c r="D707" s="561"/>
      <c r="E707" s="173" t="s">
        <v>17</v>
      </c>
      <c r="F707" s="161" t="s">
        <v>828</v>
      </c>
      <c r="G707" s="200" t="s">
        <v>163</v>
      </c>
      <c r="H707" s="186">
        <f>I707+J707+L707+M707+N707+O707+P707+Q707</f>
        <v>2.004</v>
      </c>
      <c r="I707" s="160"/>
      <c r="J707" s="160"/>
      <c r="K707" s="160"/>
      <c r="L707" s="160">
        <v>2.004</v>
      </c>
      <c r="M707" s="160"/>
      <c r="N707" s="160"/>
      <c r="O707" s="160"/>
      <c r="P707" s="160"/>
      <c r="Q707" s="160"/>
      <c r="R707" s="417" t="s">
        <v>1101</v>
      </c>
      <c r="S707" s="418" t="s">
        <v>452</v>
      </c>
      <c r="T707" s="409" t="s">
        <v>827</v>
      </c>
      <c r="U707" s="212" t="s">
        <v>289</v>
      </c>
      <c r="V707" s="160">
        <v>2660.8</v>
      </c>
    </row>
    <row r="708" spans="1:22" customFormat="1" ht="42.75" customHeight="1">
      <c r="A708" s="569"/>
      <c r="B708" s="570"/>
      <c r="C708" s="571"/>
      <c r="D708" s="561"/>
      <c r="E708" s="172" t="s">
        <v>18</v>
      </c>
      <c r="F708" s="161" t="s">
        <v>829</v>
      </c>
      <c r="G708" s="200" t="s">
        <v>163</v>
      </c>
      <c r="H708" s="186">
        <v>2.4089999999999998</v>
      </c>
      <c r="I708" s="164"/>
      <c r="J708" s="164"/>
      <c r="K708" s="164"/>
      <c r="L708" s="164">
        <v>2.4089999999999998</v>
      </c>
      <c r="M708" s="164"/>
      <c r="N708" s="164"/>
      <c r="O708" s="164"/>
      <c r="P708" s="164"/>
      <c r="Q708" s="164"/>
      <c r="R708" s="417" t="s">
        <v>1101</v>
      </c>
      <c r="S708" s="418" t="s">
        <v>452</v>
      </c>
      <c r="T708" s="409" t="s">
        <v>827</v>
      </c>
      <c r="U708" s="212" t="s">
        <v>289</v>
      </c>
      <c r="V708" s="160">
        <v>3198.9</v>
      </c>
    </row>
    <row r="709" spans="1:22" customFormat="1" ht="44.25" customHeight="1">
      <c r="A709" s="569"/>
      <c r="B709" s="570"/>
      <c r="C709" s="571"/>
      <c r="D709" s="561"/>
      <c r="E709" s="172" t="s">
        <v>19</v>
      </c>
      <c r="F709" s="161" t="s">
        <v>830</v>
      </c>
      <c r="G709" s="200" t="s">
        <v>163</v>
      </c>
      <c r="H709" s="186">
        <v>2.9430000000000001</v>
      </c>
      <c r="I709" s="164"/>
      <c r="J709" s="164"/>
      <c r="K709" s="164"/>
      <c r="L709" s="164">
        <v>2.9430000000000001</v>
      </c>
      <c r="M709" s="164"/>
      <c r="N709" s="164"/>
      <c r="O709" s="164"/>
      <c r="P709" s="164"/>
      <c r="Q709" s="164"/>
      <c r="R709" s="417" t="s">
        <v>1101</v>
      </c>
      <c r="S709" s="418" t="s">
        <v>452</v>
      </c>
      <c r="T709" s="409" t="s">
        <v>827</v>
      </c>
      <c r="U709" s="212" t="s">
        <v>289</v>
      </c>
      <c r="V709" s="160">
        <v>3908.5</v>
      </c>
    </row>
    <row r="710" spans="1:22" customFormat="1" ht="39.75" customHeight="1">
      <c r="A710" s="569"/>
      <c r="B710" s="570"/>
      <c r="C710" s="571"/>
      <c r="D710" s="561"/>
      <c r="E710" s="172" t="s">
        <v>29</v>
      </c>
      <c r="F710" s="161" t="s">
        <v>831</v>
      </c>
      <c r="G710" s="200" t="s">
        <v>163</v>
      </c>
      <c r="H710" s="186">
        <v>2.165</v>
      </c>
      <c r="I710" s="164"/>
      <c r="J710" s="164"/>
      <c r="K710" s="164"/>
      <c r="L710" s="164">
        <v>2.165</v>
      </c>
      <c r="M710" s="164"/>
      <c r="N710" s="164"/>
      <c r="O710" s="164"/>
      <c r="P710" s="164"/>
      <c r="Q710" s="164"/>
      <c r="R710" s="417" t="s">
        <v>1101</v>
      </c>
      <c r="S710" s="418" t="s">
        <v>452</v>
      </c>
      <c r="T710" s="409" t="s">
        <v>827</v>
      </c>
      <c r="U710" s="212" t="s">
        <v>289</v>
      </c>
      <c r="V710" s="160">
        <v>2875.3</v>
      </c>
    </row>
    <row r="711" spans="1:22" customFormat="1" ht="42" customHeight="1">
      <c r="A711" s="569"/>
      <c r="B711" s="570"/>
      <c r="C711" s="571"/>
      <c r="D711" s="561"/>
      <c r="E711" s="172" t="s">
        <v>31</v>
      </c>
      <c r="F711" s="161" t="s">
        <v>832</v>
      </c>
      <c r="G711" s="200" t="s">
        <v>163</v>
      </c>
      <c r="H711" s="186">
        <v>1.7430000000000001</v>
      </c>
      <c r="I711" s="164"/>
      <c r="J711" s="164"/>
      <c r="K711" s="164"/>
      <c r="L711" s="164">
        <v>1.7430000000000001</v>
      </c>
      <c r="M711" s="164"/>
      <c r="N711" s="164"/>
      <c r="O711" s="164"/>
      <c r="P711" s="164"/>
      <c r="Q711" s="164"/>
      <c r="R711" s="417" t="s">
        <v>1101</v>
      </c>
      <c r="S711" s="418" t="s">
        <v>452</v>
      </c>
      <c r="T711" s="409" t="s">
        <v>827</v>
      </c>
      <c r="U711" s="212" t="s">
        <v>289</v>
      </c>
      <c r="V711" s="160">
        <v>2314.4</v>
      </c>
    </row>
    <row r="712" spans="1:22" customFormat="1" ht="42" customHeight="1">
      <c r="A712" s="569"/>
      <c r="B712" s="570"/>
      <c r="C712" s="571"/>
      <c r="D712" s="561"/>
      <c r="E712" s="172" t="s">
        <v>34</v>
      </c>
      <c r="F712" s="161" t="s">
        <v>833</v>
      </c>
      <c r="G712" s="200" t="s">
        <v>163</v>
      </c>
      <c r="H712" s="186">
        <v>2.734</v>
      </c>
      <c r="I712" s="164"/>
      <c r="J712" s="164"/>
      <c r="K712" s="164"/>
      <c r="L712" s="164">
        <v>2.734</v>
      </c>
      <c r="M712" s="164"/>
      <c r="N712" s="164"/>
      <c r="O712" s="164"/>
      <c r="P712" s="164"/>
      <c r="Q712" s="164"/>
      <c r="R712" s="417" t="s">
        <v>1101</v>
      </c>
      <c r="S712" s="418" t="s">
        <v>452</v>
      </c>
      <c r="T712" s="409" t="s">
        <v>827</v>
      </c>
      <c r="U712" s="212" t="s">
        <v>289</v>
      </c>
      <c r="V712" s="160">
        <v>3630.4</v>
      </c>
    </row>
    <row r="713" spans="1:22" customFormat="1" ht="44.25" customHeight="1">
      <c r="A713" s="569"/>
      <c r="B713" s="570"/>
      <c r="C713" s="571"/>
      <c r="D713" s="561"/>
      <c r="E713" s="172" t="s">
        <v>35</v>
      </c>
      <c r="F713" s="161" t="s">
        <v>834</v>
      </c>
      <c r="G713" s="200" t="s">
        <v>163</v>
      </c>
      <c r="H713" s="186">
        <v>0.81699999999999995</v>
      </c>
      <c r="I713" s="164"/>
      <c r="J713" s="164"/>
      <c r="K713" s="164"/>
      <c r="L713" s="164">
        <v>0.81699999999999995</v>
      </c>
      <c r="M713" s="164"/>
      <c r="N713" s="164"/>
      <c r="O713" s="164"/>
      <c r="P713" s="164"/>
      <c r="Q713" s="164"/>
      <c r="R713" s="417" t="s">
        <v>1101</v>
      </c>
      <c r="S713" s="418" t="s">
        <v>452</v>
      </c>
      <c r="T713" s="409" t="s">
        <v>827</v>
      </c>
      <c r="U713" s="212" t="s">
        <v>289</v>
      </c>
      <c r="V713" s="160">
        <v>1085</v>
      </c>
    </row>
    <row r="714" spans="1:22" customFormat="1" ht="40.5" customHeight="1">
      <c r="A714" s="569"/>
      <c r="B714" s="570"/>
      <c r="C714" s="571"/>
      <c r="D714" s="561"/>
      <c r="E714" s="172" t="s">
        <v>36</v>
      </c>
      <c r="F714" s="161" t="s">
        <v>835</v>
      </c>
      <c r="G714" s="200" t="s">
        <v>163</v>
      </c>
      <c r="H714" s="186">
        <v>1.6040000000000001</v>
      </c>
      <c r="I714" s="164"/>
      <c r="J714" s="164"/>
      <c r="K714" s="164"/>
      <c r="L714" s="164">
        <v>1.6040000000000001</v>
      </c>
      <c r="M714" s="164"/>
      <c r="N714" s="164"/>
      <c r="O714" s="164"/>
      <c r="P714" s="164"/>
      <c r="Q714" s="164"/>
      <c r="R714" s="417" t="s">
        <v>1101</v>
      </c>
      <c r="S714" s="418" t="s">
        <v>452</v>
      </c>
      <c r="T714" s="409" t="s">
        <v>827</v>
      </c>
      <c r="U714" s="212" t="s">
        <v>289</v>
      </c>
      <c r="V714" s="160">
        <v>2129.6</v>
      </c>
    </row>
    <row r="715" spans="1:22" customFormat="1" ht="42.75" customHeight="1">
      <c r="A715" s="569"/>
      <c r="B715" s="570"/>
      <c r="C715" s="571"/>
      <c r="D715" s="561"/>
      <c r="E715" s="172" t="s">
        <v>30</v>
      </c>
      <c r="F715" s="161" t="s">
        <v>836</v>
      </c>
      <c r="G715" s="200" t="s">
        <v>163</v>
      </c>
      <c r="H715" s="186">
        <v>1.827</v>
      </c>
      <c r="I715" s="164"/>
      <c r="J715" s="164"/>
      <c r="K715" s="164"/>
      <c r="L715" s="164">
        <v>1.827</v>
      </c>
      <c r="M715" s="164"/>
      <c r="N715" s="164"/>
      <c r="O715" s="164"/>
      <c r="P715" s="164"/>
      <c r="Q715" s="164"/>
      <c r="R715" s="417" t="s">
        <v>1101</v>
      </c>
      <c r="S715" s="418" t="s">
        <v>452</v>
      </c>
      <c r="T715" s="409" t="s">
        <v>827</v>
      </c>
      <c r="U715" s="212" t="s">
        <v>289</v>
      </c>
      <c r="V715" s="160">
        <v>2426</v>
      </c>
    </row>
    <row r="716" spans="1:22" customFormat="1" ht="42.75" customHeight="1">
      <c r="A716" s="569"/>
      <c r="B716" s="570"/>
      <c r="C716" s="571"/>
      <c r="D716" s="561"/>
      <c r="E716" s="172" t="s">
        <v>37</v>
      </c>
      <c r="F716" s="161" t="s">
        <v>837</v>
      </c>
      <c r="G716" s="200" t="s">
        <v>163</v>
      </c>
      <c r="H716" s="186">
        <v>3.4529999999999998</v>
      </c>
      <c r="I716" s="164"/>
      <c r="J716" s="164"/>
      <c r="K716" s="164"/>
      <c r="L716" s="164">
        <v>3.4529999999999998</v>
      </c>
      <c r="M716" s="164"/>
      <c r="N716" s="164"/>
      <c r="O716" s="164"/>
      <c r="P716" s="164"/>
      <c r="Q716" s="164"/>
      <c r="R716" s="417" t="s">
        <v>1101</v>
      </c>
      <c r="S716" s="418" t="s">
        <v>452</v>
      </c>
      <c r="T716" s="409" t="s">
        <v>827</v>
      </c>
      <c r="U716" s="212" t="s">
        <v>289</v>
      </c>
      <c r="V716" s="160">
        <v>4586.3</v>
      </c>
    </row>
    <row r="717" spans="1:22" customFormat="1" ht="43.5" customHeight="1">
      <c r="A717" s="569"/>
      <c r="B717" s="570"/>
      <c r="C717" s="571"/>
      <c r="D717" s="561"/>
      <c r="E717" s="172" t="s">
        <v>38</v>
      </c>
      <c r="F717" s="169" t="s">
        <v>838</v>
      </c>
      <c r="G717" s="200" t="s">
        <v>163</v>
      </c>
      <c r="H717" s="186">
        <v>0.376</v>
      </c>
      <c r="I717" s="164"/>
      <c r="J717" s="164"/>
      <c r="K717" s="164"/>
      <c r="L717" s="164">
        <v>0.376</v>
      </c>
      <c r="M717" s="164"/>
      <c r="N717" s="164"/>
      <c r="O717" s="164"/>
      <c r="P717" s="164"/>
      <c r="Q717" s="164"/>
      <c r="R717" s="417" t="s">
        <v>1101</v>
      </c>
      <c r="S717" s="418" t="s">
        <v>452</v>
      </c>
      <c r="T717" s="409" t="s">
        <v>827</v>
      </c>
      <c r="U717" s="212" t="s">
        <v>289</v>
      </c>
      <c r="V717" s="160">
        <v>499</v>
      </c>
    </row>
    <row r="718" spans="1:22" customFormat="1" ht="42" customHeight="1">
      <c r="A718" s="569"/>
      <c r="B718" s="570"/>
      <c r="C718" s="571"/>
      <c r="D718" s="561"/>
      <c r="E718" s="172" t="s">
        <v>39</v>
      </c>
      <c r="F718" s="161" t="s">
        <v>839</v>
      </c>
      <c r="G718" s="200" t="s">
        <v>163</v>
      </c>
      <c r="H718" s="186">
        <v>3.0000000000000001E-3</v>
      </c>
      <c r="I718" s="164"/>
      <c r="J718" s="164"/>
      <c r="K718" s="164"/>
      <c r="L718" s="164">
        <v>3.0000000000000001E-3</v>
      </c>
      <c r="M718" s="164"/>
      <c r="N718" s="164"/>
      <c r="O718" s="164"/>
      <c r="P718" s="164"/>
      <c r="Q718" s="164"/>
      <c r="R718" s="417" t="s">
        <v>1101</v>
      </c>
      <c r="S718" s="418" t="s">
        <v>452</v>
      </c>
      <c r="T718" s="409" t="s">
        <v>827</v>
      </c>
      <c r="U718" s="212" t="s">
        <v>289</v>
      </c>
      <c r="V718" s="160">
        <v>4</v>
      </c>
    </row>
    <row r="719" spans="1:22" customFormat="1" ht="42" customHeight="1">
      <c r="A719" s="569"/>
      <c r="B719" s="570"/>
      <c r="C719" s="571"/>
      <c r="D719" s="561"/>
      <c r="E719" s="172" t="s">
        <v>69</v>
      </c>
      <c r="F719" s="161" t="s">
        <v>840</v>
      </c>
      <c r="G719" s="200" t="s">
        <v>163</v>
      </c>
      <c r="H719" s="186">
        <v>1.18</v>
      </c>
      <c r="I719" s="164"/>
      <c r="J719" s="164"/>
      <c r="K719" s="164"/>
      <c r="L719" s="164">
        <v>1.18</v>
      </c>
      <c r="M719" s="164"/>
      <c r="N719" s="164"/>
      <c r="O719" s="164"/>
      <c r="P719" s="164"/>
      <c r="Q719" s="164"/>
      <c r="R719" s="417" t="s">
        <v>1101</v>
      </c>
      <c r="S719" s="418" t="s">
        <v>452</v>
      </c>
      <c r="T719" s="409" t="s">
        <v>827</v>
      </c>
      <c r="U719" s="212" t="s">
        <v>289</v>
      </c>
      <c r="V719" s="160">
        <v>1567.2</v>
      </c>
    </row>
    <row r="720" spans="1:22" customFormat="1" ht="41.25" customHeight="1">
      <c r="A720" s="569"/>
      <c r="B720" s="570"/>
      <c r="C720" s="571"/>
      <c r="D720" s="561"/>
      <c r="E720" s="172" t="s">
        <v>40</v>
      </c>
      <c r="F720" s="161" t="s">
        <v>841</v>
      </c>
      <c r="G720" s="200" t="s">
        <v>163</v>
      </c>
      <c r="H720" s="186">
        <v>2.7029999999999998</v>
      </c>
      <c r="I720" s="164"/>
      <c r="J720" s="164"/>
      <c r="K720" s="164"/>
      <c r="L720" s="164">
        <v>2.7029999999999998</v>
      </c>
      <c r="M720" s="164"/>
      <c r="N720" s="164"/>
      <c r="O720" s="164"/>
      <c r="P720" s="164"/>
      <c r="Q720" s="164"/>
      <c r="R720" s="417" t="s">
        <v>1101</v>
      </c>
      <c r="S720" s="418" t="s">
        <v>452</v>
      </c>
      <c r="T720" s="409" t="s">
        <v>827</v>
      </c>
      <c r="U720" s="212" t="s">
        <v>289</v>
      </c>
      <c r="V720" s="160">
        <v>3590.1</v>
      </c>
    </row>
    <row r="721" spans="1:22" customFormat="1" ht="42" customHeight="1">
      <c r="A721" s="569"/>
      <c r="B721" s="570"/>
      <c r="C721" s="571"/>
      <c r="D721" s="561"/>
      <c r="E721" s="172" t="s">
        <v>41</v>
      </c>
      <c r="F721" s="161" t="s">
        <v>842</v>
      </c>
      <c r="G721" s="200" t="s">
        <v>163</v>
      </c>
      <c r="H721" s="186">
        <v>4.2789999999999999</v>
      </c>
      <c r="I721" s="164"/>
      <c r="J721" s="164"/>
      <c r="K721" s="164"/>
      <c r="L721" s="164">
        <v>4.2789999999999999</v>
      </c>
      <c r="M721" s="164"/>
      <c r="N721" s="164"/>
      <c r="O721" s="164"/>
      <c r="P721" s="164"/>
      <c r="Q721" s="164"/>
      <c r="R721" s="417" t="s">
        <v>1101</v>
      </c>
      <c r="S721" s="418" t="s">
        <v>452</v>
      </c>
      <c r="T721" s="409" t="s">
        <v>827</v>
      </c>
      <c r="U721" s="212" t="s">
        <v>289</v>
      </c>
      <c r="V721" s="160">
        <v>5682.8</v>
      </c>
    </row>
    <row r="722" spans="1:22" customFormat="1" ht="41.25" customHeight="1">
      <c r="A722" s="569"/>
      <c r="B722" s="570"/>
      <c r="C722" s="571"/>
      <c r="D722" s="561"/>
      <c r="E722" s="172" t="s">
        <v>42</v>
      </c>
      <c r="F722" s="161" t="s">
        <v>843</v>
      </c>
      <c r="G722" s="200" t="s">
        <v>163</v>
      </c>
      <c r="H722" s="186">
        <v>6.8000000000000005E-2</v>
      </c>
      <c r="I722" s="164"/>
      <c r="J722" s="164"/>
      <c r="K722" s="164"/>
      <c r="L722" s="164">
        <v>6.8000000000000005E-2</v>
      </c>
      <c r="M722" s="164"/>
      <c r="N722" s="164"/>
      <c r="O722" s="164"/>
      <c r="P722" s="164"/>
      <c r="Q722" s="164"/>
      <c r="R722" s="417" t="s">
        <v>1101</v>
      </c>
      <c r="S722" s="418" t="s">
        <v>452</v>
      </c>
      <c r="T722" s="409" t="s">
        <v>827</v>
      </c>
      <c r="U722" s="212" t="s">
        <v>289</v>
      </c>
      <c r="V722" s="160">
        <v>90</v>
      </c>
    </row>
    <row r="723" spans="1:22" customFormat="1" ht="41.25" customHeight="1">
      <c r="A723" s="569"/>
      <c r="B723" s="570"/>
      <c r="C723" s="571"/>
      <c r="D723" s="561"/>
      <c r="E723" s="172" t="s">
        <v>43</v>
      </c>
      <c r="F723" s="161" t="s">
        <v>844</v>
      </c>
      <c r="G723" s="200" t="s">
        <v>163</v>
      </c>
      <c r="H723" s="186">
        <v>1.722</v>
      </c>
      <c r="I723" s="164"/>
      <c r="J723" s="164"/>
      <c r="K723" s="164"/>
      <c r="L723" s="164">
        <v>1.722</v>
      </c>
      <c r="M723" s="164"/>
      <c r="N723" s="164"/>
      <c r="O723" s="164"/>
      <c r="P723" s="164"/>
      <c r="Q723" s="164"/>
      <c r="R723" s="417" t="s">
        <v>1101</v>
      </c>
      <c r="S723" s="418" t="s">
        <v>452</v>
      </c>
      <c r="T723" s="409" t="s">
        <v>827</v>
      </c>
      <c r="U723" s="212" t="s">
        <v>289</v>
      </c>
      <c r="V723" s="160">
        <v>2287</v>
      </c>
    </row>
    <row r="724" spans="1:22" customFormat="1" ht="40.5" customHeight="1">
      <c r="A724" s="569"/>
      <c r="B724" s="570"/>
      <c r="C724" s="571"/>
      <c r="D724" s="561"/>
      <c r="E724" s="172" t="s">
        <v>44</v>
      </c>
      <c r="F724" s="161" t="s">
        <v>845</v>
      </c>
      <c r="G724" s="200" t="s">
        <v>163</v>
      </c>
      <c r="H724" s="186">
        <v>2.347</v>
      </c>
      <c r="I724" s="164"/>
      <c r="J724" s="164"/>
      <c r="K724" s="164"/>
      <c r="L724" s="164">
        <v>2.347</v>
      </c>
      <c r="M724" s="164"/>
      <c r="N724" s="164"/>
      <c r="O724" s="164"/>
      <c r="P724" s="164"/>
      <c r="Q724" s="164"/>
      <c r="R724" s="417" t="s">
        <v>1101</v>
      </c>
      <c r="S724" s="418" t="s">
        <v>452</v>
      </c>
      <c r="T724" s="409" t="s">
        <v>827</v>
      </c>
      <c r="U724" s="212" t="s">
        <v>289</v>
      </c>
      <c r="V724" s="160">
        <v>3117</v>
      </c>
    </row>
    <row r="725" spans="1:22" customFormat="1" ht="42" customHeight="1">
      <c r="A725" s="569"/>
      <c r="B725" s="570"/>
      <c r="C725" s="571"/>
      <c r="D725" s="561"/>
      <c r="E725" s="172" t="s">
        <v>45</v>
      </c>
      <c r="F725" s="161" t="s">
        <v>846</v>
      </c>
      <c r="G725" s="200" t="s">
        <v>163</v>
      </c>
      <c r="H725" s="186">
        <v>2.448</v>
      </c>
      <c r="I725" s="164"/>
      <c r="J725" s="164"/>
      <c r="K725" s="164"/>
      <c r="L725" s="164">
        <v>2.448</v>
      </c>
      <c r="M725" s="164"/>
      <c r="N725" s="164"/>
      <c r="O725" s="164"/>
      <c r="P725" s="164"/>
      <c r="Q725" s="164"/>
      <c r="R725" s="417" t="s">
        <v>1101</v>
      </c>
      <c r="S725" s="418" t="s">
        <v>452</v>
      </c>
      <c r="T725" s="409" t="s">
        <v>827</v>
      </c>
      <c r="U725" s="212" t="s">
        <v>289</v>
      </c>
      <c r="V725" s="160">
        <v>3250.9</v>
      </c>
    </row>
    <row r="726" spans="1:22" customFormat="1" ht="41.25" customHeight="1">
      <c r="A726" s="569"/>
      <c r="B726" s="570"/>
      <c r="C726" s="571"/>
      <c r="D726" s="561"/>
      <c r="E726" s="172" t="s">
        <v>46</v>
      </c>
      <c r="F726" s="161" t="s">
        <v>847</v>
      </c>
      <c r="G726" s="200" t="s">
        <v>163</v>
      </c>
      <c r="H726" s="186">
        <v>0.09</v>
      </c>
      <c r="I726" s="164"/>
      <c r="J726" s="164"/>
      <c r="K726" s="164"/>
      <c r="L726" s="164">
        <v>0.09</v>
      </c>
      <c r="M726" s="164"/>
      <c r="N726" s="164"/>
      <c r="O726" s="164"/>
      <c r="P726" s="164"/>
      <c r="Q726" s="164"/>
      <c r="R726" s="417" t="s">
        <v>1101</v>
      </c>
      <c r="S726" s="418" t="s">
        <v>452</v>
      </c>
      <c r="T726" s="409" t="s">
        <v>827</v>
      </c>
      <c r="U726" s="212" t="s">
        <v>289</v>
      </c>
      <c r="V726" s="160">
        <v>120</v>
      </c>
    </row>
    <row r="727" spans="1:22" customFormat="1" ht="41.25" customHeight="1">
      <c r="A727" s="569"/>
      <c r="B727" s="570"/>
      <c r="C727" s="571"/>
      <c r="D727" s="561"/>
      <c r="E727" s="172" t="s">
        <v>78</v>
      </c>
      <c r="F727" s="161" t="s">
        <v>848</v>
      </c>
      <c r="G727" s="200" t="s">
        <v>163</v>
      </c>
      <c r="H727" s="186">
        <v>1.698</v>
      </c>
      <c r="I727" s="164"/>
      <c r="J727" s="164"/>
      <c r="K727" s="164"/>
      <c r="L727" s="164">
        <v>1.698</v>
      </c>
      <c r="M727" s="164"/>
      <c r="N727" s="164"/>
      <c r="O727" s="164"/>
      <c r="P727" s="164"/>
      <c r="Q727" s="164"/>
      <c r="R727" s="417" t="s">
        <v>1101</v>
      </c>
      <c r="S727" s="418" t="s">
        <v>452</v>
      </c>
      <c r="T727" s="409" t="s">
        <v>827</v>
      </c>
      <c r="U727" s="212" t="s">
        <v>289</v>
      </c>
      <c r="V727" s="160">
        <v>2255.4</v>
      </c>
    </row>
    <row r="728" spans="1:22" customFormat="1" ht="39" customHeight="1">
      <c r="A728" s="569"/>
      <c r="B728" s="570"/>
      <c r="C728" s="571"/>
      <c r="D728" s="561"/>
      <c r="E728" s="172" t="s">
        <v>80</v>
      </c>
      <c r="F728" s="161" t="s">
        <v>849</v>
      </c>
      <c r="G728" s="200" t="s">
        <v>163</v>
      </c>
      <c r="H728" s="186">
        <v>1.667</v>
      </c>
      <c r="I728" s="164"/>
      <c r="J728" s="164"/>
      <c r="K728" s="164"/>
      <c r="L728" s="164">
        <v>1.667</v>
      </c>
      <c r="M728" s="164"/>
      <c r="N728" s="164"/>
      <c r="O728" s="164"/>
      <c r="P728" s="164"/>
      <c r="Q728" s="164"/>
      <c r="R728" s="417" t="s">
        <v>1101</v>
      </c>
      <c r="S728" s="418" t="s">
        <v>452</v>
      </c>
      <c r="T728" s="409" t="s">
        <v>827</v>
      </c>
      <c r="U728" s="212" t="s">
        <v>289</v>
      </c>
      <c r="V728" s="160">
        <v>2213.6</v>
      </c>
    </row>
    <row r="729" spans="1:22" customFormat="1" ht="40.5" customHeight="1">
      <c r="A729" s="569"/>
      <c r="B729" s="570"/>
      <c r="C729" s="571"/>
      <c r="D729" s="561"/>
      <c r="E729" s="172" t="s">
        <v>82</v>
      </c>
      <c r="F729" s="161" t="s">
        <v>850</v>
      </c>
      <c r="G729" s="200" t="s">
        <v>163</v>
      </c>
      <c r="H729" s="186">
        <v>1.288</v>
      </c>
      <c r="I729" s="164"/>
      <c r="J729" s="164"/>
      <c r="K729" s="164"/>
      <c r="L729" s="164">
        <v>1.288</v>
      </c>
      <c r="M729" s="164"/>
      <c r="N729" s="164"/>
      <c r="O729" s="164"/>
      <c r="P729" s="164"/>
      <c r="Q729" s="164"/>
      <c r="R729" s="417" t="s">
        <v>1101</v>
      </c>
      <c r="S729" s="418" t="s">
        <v>452</v>
      </c>
      <c r="T729" s="409" t="s">
        <v>827</v>
      </c>
      <c r="U729" s="212" t="s">
        <v>289</v>
      </c>
      <c r="V729" s="160">
        <v>1710.7</v>
      </c>
    </row>
    <row r="730" spans="1:22" customFormat="1" ht="40.5" customHeight="1">
      <c r="A730" s="569"/>
      <c r="B730" s="570"/>
      <c r="C730" s="571"/>
      <c r="D730" s="561"/>
      <c r="E730" s="172" t="s">
        <v>47</v>
      </c>
      <c r="F730" s="161" t="s">
        <v>851</v>
      </c>
      <c r="G730" s="200" t="s">
        <v>163</v>
      </c>
      <c r="H730" s="186">
        <v>4.1000000000000002E-2</v>
      </c>
      <c r="I730" s="164"/>
      <c r="J730" s="164"/>
      <c r="K730" s="164"/>
      <c r="L730" s="164">
        <v>4.1000000000000002E-2</v>
      </c>
      <c r="M730" s="164"/>
      <c r="N730" s="164"/>
      <c r="O730" s="164"/>
      <c r="P730" s="164"/>
      <c r="Q730" s="164"/>
      <c r="R730" s="417" t="s">
        <v>1101</v>
      </c>
      <c r="S730" s="418" t="s">
        <v>452</v>
      </c>
      <c r="T730" s="409" t="s">
        <v>827</v>
      </c>
      <c r="U730" s="212" t="s">
        <v>289</v>
      </c>
      <c r="V730" s="160">
        <v>54</v>
      </c>
    </row>
    <row r="731" spans="1:22" customFormat="1" ht="38.25" customHeight="1">
      <c r="A731" s="569"/>
      <c r="B731" s="570"/>
      <c r="C731" s="571"/>
      <c r="D731" s="561"/>
      <c r="E731" s="172" t="s">
        <v>48</v>
      </c>
      <c r="F731" s="161" t="s">
        <v>852</v>
      </c>
      <c r="G731" s="200" t="s">
        <v>163</v>
      </c>
      <c r="H731" s="186">
        <v>1.974</v>
      </c>
      <c r="I731" s="164"/>
      <c r="J731" s="164"/>
      <c r="K731" s="164"/>
      <c r="L731" s="164">
        <v>1.974</v>
      </c>
      <c r="M731" s="164"/>
      <c r="N731" s="164"/>
      <c r="O731" s="164"/>
      <c r="P731" s="164"/>
      <c r="Q731" s="164"/>
      <c r="R731" s="417" t="s">
        <v>1101</v>
      </c>
      <c r="S731" s="418" t="s">
        <v>452</v>
      </c>
      <c r="T731" s="409" t="s">
        <v>827</v>
      </c>
      <c r="U731" s="212" t="s">
        <v>289</v>
      </c>
      <c r="V731" s="160">
        <v>2622.1</v>
      </c>
    </row>
    <row r="732" spans="1:22" customFormat="1" ht="39.75" customHeight="1">
      <c r="A732" s="569"/>
      <c r="B732" s="570"/>
      <c r="C732" s="571"/>
      <c r="D732" s="561"/>
      <c r="E732" s="172" t="s">
        <v>49</v>
      </c>
      <c r="F732" s="161" t="s">
        <v>852</v>
      </c>
      <c r="G732" s="200" t="s">
        <v>163</v>
      </c>
      <c r="H732" s="186">
        <v>2.4990000000000001</v>
      </c>
      <c r="I732" s="160"/>
      <c r="J732" s="160"/>
      <c r="K732" s="160"/>
      <c r="L732" s="160">
        <v>2.4990000000000001</v>
      </c>
      <c r="M732" s="160"/>
      <c r="N732" s="160"/>
      <c r="O732" s="160"/>
      <c r="P732" s="160"/>
      <c r="Q732" s="160"/>
      <c r="R732" s="417" t="s">
        <v>1101</v>
      </c>
      <c r="S732" s="418" t="s">
        <v>452</v>
      </c>
      <c r="T732" s="409" t="s">
        <v>827</v>
      </c>
      <c r="U732" s="212" t="s">
        <v>289</v>
      </c>
      <c r="V732" s="160">
        <v>3319.1</v>
      </c>
    </row>
    <row r="733" spans="1:22" customFormat="1" ht="38.25" customHeight="1">
      <c r="A733" s="569"/>
      <c r="B733" s="570"/>
      <c r="C733" s="571"/>
      <c r="D733" s="532"/>
      <c r="E733" s="501" t="s">
        <v>50</v>
      </c>
      <c r="F733" s="161" t="s">
        <v>853</v>
      </c>
      <c r="G733" s="200" t="s">
        <v>163</v>
      </c>
      <c r="H733" s="186">
        <f>I733+J733+L733+M733+N733+O733+P733+Q733</f>
        <v>3.202</v>
      </c>
      <c r="I733" s="160"/>
      <c r="J733" s="160"/>
      <c r="K733" s="160"/>
      <c r="L733" s="160">
        <v>3.202</v>
      </c>
      <c r="M733" s="160"/>
      <c r="N733" s="160"/>
      <c r="O733" s="160"/>
      <c r="P733" s="160"/>
      <c r="Q733" s="160"/>
      <c r="R733" s="417" t="s">
        <v>1101</v>
      </c>
      <c r="S733" s="418" t="s">
        <v>452</v>
      </c>
      <c r="T733" s="409" t="s">
        <v>827</v>
      </c>
      <c r="U733" s="212" t="s">
        <v>289</v>
      </c>
      <c r="V733" s="160">
        <v>4251.8</v>
      </c>
    </row>
    <row r="734" spans="1:22" customFormat="1" ht="15" customHeight="1">
      <c r="A734" s="569"/>
      <c r="B734" s="570"/>
      <c r="C734" s="571"/>
      <c r="D734" s="535" t="s">
        <v>21</v>
      </c>
      <c r="E734" s="536"/>
      <c r="F734" s="536"/>
      <c r="G734" s="537"/>
      <c r="H734" s="185">
        <v>49.68</v>
      </c>
      <c r="I734" s="193">
        <f>I706+I707+I733</f>
        <v>0</v>
      </c>
      <c r="J734" s="193">
        <f>J706+J707+J733</f>
        <v>0</v>
      </c>
      <c r="K734" s="193"/>
      <c r="L734" s="193">
        <v>49.68</v>
      </c>
      <c r="M734" s="193">
        <f>M706+M707+M733</f>
        <v>0</v>
      </c>
      <c r="N734" s="193">
        <f>N706+N707+N733</f>
        <v>0</v>
      </c>
      <c r="O734" s="193">
        <f>O706+O707+O733</f>
        <v>0</v>
      </c>
      <c r="P734" s="193">
        <f>P706+P707+P733</f>
        <v>0</v>
      </c>
      <c r="Q734" s="193">
        <f>Q706+Q707+Q733</f>
        <v>0</v>
      </c>
      <c r="R734" s="562" t="s">
        <v>854</v>
      </c>
      <c r="S734" s="563"/>
      <c r="T734" s="563"/>
      <c r="U734" s="563"/>
      <c r="V734" s="564"/>
    </row>
    <row r="735" spans="1:22" s="4" customFormat="1" ht="15" customHeight="1">
      <c r="A735" s="371" t="s">
        <v>421</v>
      </c>
      <c r="B735" s="197" t="s">
        <v>16</v>
      </c>
      <c r="C735" s="199" t="s">
        <v>17</v>
      </c>
      <c r="D735" s="574" t="s">
        <v>855</v>
      </c>
      <c r="E735" s="574"/>
      <c r="F735" s="574"/>
      <c r="G735" s="574"/>
      <c r="H735" s="574"/>
      <c r="I735" s="574"/>
      <c r="J735" s="574"/>
      <c r="K735" s="574"/>
      <c r="L735" s="574"/>
      <c r="M735" s="574"/>
      <c r="N735" s="574"/>
      <c r="O735" s="574"/>
      <c r="P735" s="574"/>
      <c r="Q735" s="574"/>
      <c r="R735" s="574"/>
      <c r="S735" s="574"/>
      <c r="T735" s="574"/>
      <c r="U735" s="574"/>
      <c r="V735" s="574"/>
    </row>
    <row r="736" spans="1:22" s="4" customFormat="1" ht="54.75" customHeight="1">
      <c r="A736" s="569" t="s">
        <v>421</v>
      </c>
      <c r="B736" s="570" t="s">
        <v>16</v>
      </c>
      <c r="C736" s="571" t="s">
        <v>17</v>
      </c>
      <c r="D736" s="531" t="s">
        <v>16</v>
      </c>
      <c r="E736" s="533" t="s">
        <v>856</v>
      </c>
      <c r="F736" s="534"/>
      <c r="G736" s="170"/>
      <c r="H736" s="171"/>
      <c r="I736" s="171"/>
      <c r="J736" s="171"/>
      <c r="K736" s="171"/>
      <c r="L736" s="171"/>
      <c r="M736" s="171"/>
      <c r="N736" s="171"/>
      <c r="O736" s="171"/>
      <c r="P736" s="171"/>
      <c r="Q736" s="171"/>
      <c r="R736" s="416"/>
      <c r="S736" s="416"/>
      <c r="T736" s="411"/>
      <c r="U736" s="159"/>
      <c r="V736" s="159"/>
    </row>
    <row r="737" spans="1:22" s="4" customFormat="1" ht="25.5" customHeight="1">
      <c r="A737" s="569"/>
      <c r="B737" s="570"/>
      <c r="C737" s="571"/>
      <c r="D737" s="561"/>
      <c r="E737" s="172" t="s">
        <v>16</v>
      </c>
      <c r="F737" s="500" t="s">
        <v>857</v>
      </c>
      <c r="G737" s="200" t="s">
        <v>163</v>
      </c>
      <c r="H737" s="186">
        <f>I737+J737+L737+M737+N737+O737+P737+Q737</f>
        <v>2.1</v>
      </c>
      <c r="I737" s="160"/>
      <c r="J737" s="160"/>
      <c r="K737" s="160"/>
      <c r="L737" s="364">
        <v>2.1</v>
      </c>
      <c r="M737" s="160"/>
      <c r="N737" s="160"/>
      <c r="O737" s="160"/>
      <c r="P737" s="160"/>
      <c r="Q737" s="160"/>
      <c r="R737" s="417" t="s">
        <v>1101</v>
      </c>
      <c r="S737" s="418" t="s">
        <v>452</v>
      </c>
      <c r="T737" s="462" t="s">
        <v>858</v>
      </c>
      <c r="U737" s="160" t="s">
        <v>183</v>
      </c>
      <c r="V737" s="160">
        <v>6600</v>
      </c>
    </row>
    <row r="738" spans="1:22" s="4" customFormat="1" ht="15" customHeight="1">
      <c r="A738" s="569"/>
      <c r="B738" s="570"/>
      <c r="C738" s="571"/>
      <c r="D738" s="535" t="s">
        <v>21</v>
      </c>
      <c r="E738" s="536"/>
      <c r="F738" s="536"/>
      <c r="G738" s="537"/>
      <c r="H738" s="192">
        <f>H737</f>
        <v>2.1</v>
      </c>
      <c r="I738" s="192">
        <f t="shared" ref="I738:Q738" si="215">I737</f>
        <v>0</v>
      </c>
      <c r="J738" s="192">
        <f t="shared" si="215"/>
        <v>0</v>
      </c>
      <c r="K738" s="192"/>
      <c r="L738" s="192">
        <f t="shared" si="215"/>
        <v>2.1</v>
      </c>
      <c r="M738" s="192">
        <f t="shared" si="215"/>
        <v>0</v>
      </c>
      <c r="N738" s="192">
        <f t="shared" si="215"/>
        <v>0</v>
      </c>
      <c r="O738" s="192">
        <f t="shared" si="215"/>
        <v>0</v>
      </c>
      <c r="P738" s="192">
        <f t="shared" si="215"/>
        <v>0</v>
      </c>
      <c r="Q738" s="192">
        <f t="shared" si="215"/>
        <v>0</v>
      </c>
      <c r="R738" s="539"/>
      <c r="S738" s="539"/>
      <c r="T738" s="539"/>
      <c r="U738" s="539"/>
      <c r="V738" s="540"/>
    </row>
    <row r="739" spans="1:22" s="4" customFormat="1" ht="15" customHeight="1">
      <c r="A739" s="371" t="s">
        <v>16</v>
      </c>
      <c r="B739" s="197" t="s">
        <v>16</v>
      </c>
      <c r="C739" s="199" t="s">
        <v>19</v>
      </c>
      <c r="D739" s="574" t="s">
        <v>859</v>
      </c>
      <c r="E739" s="574"/>
      <c r="F739" s="574"/>
      <c r="G739" s="574"/>
      <c r="H739" s="574"/>
      <c r="I739" s="574"/>
      <c r="J739" s="574"/>
      <c r="K739" s="574"/>
      <c r="L739" s="574"/>
      <c r="M739" s="574"/>
      <c r="N739" s="574"/>
      <c r="O739" s="574"/>
      <c r="P739" s="574"/>
      <c r="Q739" s="574"/>
      <c r="R739" s="574"/>
      <c r="S739" s="574"/>
      <c r="T739" s="574"/>
      <c r="U739" s="574"/>
      <c r="V739" s="574"/>
    </row>
    <row r="740" spans="1:22" s="4" customFormat="1" ht="25.5" customHeight="1">
      <c r="A740" s="569" t="s">
        <v>16</v>
      </c>
      <c r="B740" s="570" t="s">
        <v>16</v>
      </c>
      <c r="C740" s="571" t="s">
        <v>19</v>
      </c>
      <c r="D740" s="531" t="s">
        <v>16</v>
      </c>
      <c r="E740" s="533" t="s">
        <v>860</v>
      </c>
      <c r="F740" s="534"/>
      <c r="G740" s="170"/>
      <c r="H740" s="171"/>
      <c r="I740" s="171"/>
      <c r="J740" s="171"/>
      <c r="K740" s="171"/>
      <c r="L740" s="171"/>
      <c r="M740" s="171"/>
      <c r="N740" s="171"/>
      <c r="O740" s="171"/>
      <c r="P740" s="171"/>
      <c r="Q740" s="171"/>
      <c r="R740" s="416"/>
      <c r="S740" s="416"/>
      <c r="T740" s="411"/>
      <c r="U740" s="159"/>
      <c r="V740" s="159"/>
    </row>
    <row r="741" spans="1:22" s="4" customFormat="1" ht="39" customHeight="1">
      <c r="A741" s="569"/>
      <c r="B741" s="570"/>
      <c r="C741" s="571"/>
      <c r="D741" s="561"/>
      <c r="E741" s="172" t="s">
        <v>16</v>
      </c>
      <c r="F741" s="500" t="s">
        <v>860</v>
      </c>
      <c r="G741" s="201" t="s">
        <v>20</v>
      </c>
      <c r="H741" s="186">
        <f>SUM(I741:Q741)</f>
        <v>4</v>
      </c>
      <c r="I741" s="364">
        <v>4</v>
      </c>
      <c r="J741" s="160"/>
      <c r="K741" s="160"/>
      <c r="L741" s="364"/>
      <c r="M741" s="160"/>
      <c r="N741" s="160"/>
      <c r="O741" s="160"/>
      <c r="P741" s="160"/>
      <c r="Q741" s="160"/>
      <c r="R741" s="417" t="s">
        <v>1101</v>
      </c>
      <c r="S741" s="418" t="s">
        <v>452</v>
      </c>
      <c r="T741" s="463" t="s">
        <v>861</v>
      </c>
      <c r="U741" s="218" t="s">
        <v>183</v>
      </c>
      <c r="V741" s="160">
        <v>1</v>
      </c>
    </row>
    <row r="742" spans="1:22" s="4" customFormat="1" ht="15" customHeight="1">
      <c r="A742" s="569"/>
      <c r="B742" s="570"/>
      <c r="C742" s="571"/>
      <c r="D742" s="535" t="s">
        <v>21</v>
      </c>
      <c r="E742" s="536"/>
      <c r="F742" s="536"/>
      <c r="G742" s="537"/>
      <c r="H742" s="192">
        <f>H741</f>
        <v>4</v>
      </c>
      <c r="I742" s="192">
        <f t="shared" ref="I742:Q742" si="216">I741</f>
        <v>4</v>
      </c>
      <c r="J742" s="192">
        <f t="shared" si="216"/>
        <v>0</v>
      </c>
      <c r="K742" s="192"/>
      <c r="L742" s="192">
        <f t="shared" si="216"/>
        <v>0</v>
      </c>
      <c r="M742" s="192">
        <f t="shared" si="216"/>
        <v>0</v>
      </c>
      <c r="N742" s="192">
        <f t="shared" si="216"/>
        <v>0</v>
      </c>
      <c r="O742" s="192">
        <f t="shared" si="216"/>
        <v>0</v>
      </c>
      <c r="P742" s="192">
        <f t="shared" si="216"/>
        <v>0</v>
      </c>
      <c r="Q742" s="192">
        <f t="shared" si="216"/>
        <v>0</v>
      </c>
      <c r="R742" s="539"/>
      <c r="S742" s="539"/>
      <c r="T742" s="539"/>
      <c r="U742" s="539"/>
      <c r="V742" s="540"/>
    </row>
    <row r="743" spans="1:22" s="4" customFormat="1" ht="15" customHeight="1">
      <c r="A743" s="371" t="s">
        <v>421</v>
      </c>
      <c r="B743" s="197" t="s">
        <v>16</v>
      </c>
      <c r="C743" s="199" t="s">
        <v>17</v>
      </c>
      <c r="D743" s="565" t="s">
        <v>22</v>
      </c>
      <c r="E743" s="565"/>
      <c r="F743" s="565"/>
      <c r="G743" s="565"/>
      <c r="H743" s="182">
        <v>301.10000000000002</v>
      </c>
      <c r="I743" s="182">
        <f>I670+I675+I675+L743+I682+I688+I734+I738+I742</f>
        <v>301.10000000000002</v>
      </c>
      <c r="J743" s="182">
        <v>0</v>
      </c>
      <c r="K743" s="182"/>
      <c r="L743" s="182">
        <v>297.10000000000002</v>
      </c>
      <c r="M743" s="182">
        <v>0</v>
      </c>
      <c r="N743" s="182">
        <f>N670+N675+N675+N682+N688+N734+N738</f>
        <v>0</v>
      </c>
      <c r="O743" s="182">
        <f>O670+O675+O682+O688+O734+O738</f>
        <v>0</v>
      </c>
      <c r="P743" s="182">
        <f>P670+P675+P675+P682+P688+P734+P738</f>
        <v>0</v>
      </c>
      <c r="Q743" s="182">
        <f>Q670+Q675+Q675+Q682+Q688+Q734+Q738</f>
        <v>0</v>
      </c>
      <c r="R743" s="516"/>
      <c r="S743" s="517"/>
      <c r="T743" s="517"/>
      <c r="U743" s="517"/>
      <c r="V743" s="518"/>
    </row>
    <row r="744" spans="1:22" s="72" customFormat="1" ht="15" customHeight="1">
      <c r="A744" s="371" t="s">
        <v>421</v>
      </c>
      <c r="B744" s="197" t="s">
        <v>16</v>
      </c>
      <c r="C744" s="541" t="s">
        <v>24</v>
      </c>
      <c r="D744" s="542"/>
      <c r="E744" s="542"/>
      <c r="F744" s="542"/>
      <c r="G744" s="542"/>
      <c r="H744" s="183">
        <f>H743</f>
        <v>301.10000000000002</v>
      </c>
      <c r="I744" s="183">
        <f t="shared" ref="I744:Q745" si="217">I743</f>
        <v>301.10000000000002</v>
      </c>
      <c r="J744" s="183">
        <f t="shared" si="217"/>
        <v>0</v>
      </c>
      <c r="K744" s="183"/>
      <c r="L744" s="183">
        <f t="shared" si="217"/>
        <v>297.10000000000002</v>
      </c>
      <c r="M744" s="183">
        <f t="shared" si="217"/>
        <v>0</v>
      </c>
      <c r="N744" s="183">
        <f t="shared" si="217"/>
        <v>0</v>
      </c>
      <c r="O744" s="183">
        <f t="shared" si="217"/>
        <v>0</v>
      </c>
      <c r="P744" s="183">
        <f t="shared" si="217"/>
        <v>0</v>
      </c>
      <c r="Q744" s="183">
        <f t="shared" si="217"/>
        <v>0</v>
      </c>
      <c r="R744" s="421"/>
      <c r="S744" s="544"/>
      <c r="T744" s="544"/>
      <c r="U744" s="544"/>
      <c r="V744" s="545"/>
    </row>
    <row r="745" spans="1:22" s="72" customFormat="1" ht="15" customHeight="1">
      <c r="A745" s="371" t="s">
        <v>421</v>
      </c>
      <c r="B745" s="566" t="s">
        <v>1179</v>
      </c>
      <c r="C745" s="566"/>
      <c r="D745" s="566"/>
      <c r="E745" s="566"/>
      <c r="F745" s="566"/>
      <c r="G745" s="566"/>
      <c r="H745" s="184">
        <f>H744</f>
        <v>301.10000000000002</v>
      </c>
      <c r="I745" s="184">
        <f t="shared" si="217"/>
        <v>301.10000000000002</v>
      </c>
      <c r="J745" s="184">
        <f t="shared" si="217"/>
        <v>0</v>
      </c>
      <c r="K745" s="184"/>
      <c r="L745" s="184">
        <f t="shared" si="217"/>
        <v>297.10000000000002</v>
      </c>
      <c r="M745" s="184">
        <f t="shared" si="217"/>
        <v>0</v>
      </c>
      <c r="N745" s="184">
        <f t="shared" si="217"/>
        <v>0</v>
      </c>
      <c r="O745" s="184">
        <f t="shared" si="217"/>
        <v>0</v>
      </c>
      <c r="P745" s="184">
        <f t="shared" si="217"/>
        <v>0</v>
      </c>
      <c r="Q745" s="184">
        <f t="shared" si="217"/>
        <v>0</v>
      </c>
      <c r="R745" s="549"/>
      <c r="S745" s="550"/>
      <c r="T745" s="550"/>
      <c r="U745" s="550"/>
      <c r="V745" s="551"/>
    </row>
    <row r="746" spans="1:22" ht="18" customHeight="1">
      <c r="A746" s="773" t="s">
        <v>1098</v>
      </c>
      <c r="B746" s="773"/>
      <c r="C746" s="773"/>
      <c r="D746" s="773"/>
      <c r="E746" s="773"/>
      <c r="F746" s="773"/>
      <c r="G746" s="773"/>
      <c r="H746" s="773"/>
      <c r="I746" s="773"/>
      <c r="J746" s="773"/>
      <c r="K746" s="773"/>
      <c r="L746" s="773"/>
      <c r="M746" s="773"/>
      <c r="N746" s="773"/>
      <c r="O746" s="773"/>
      <c r="P746" s="773"/>
      <c r="Q746" s="773"/>
      <c r="R746" s="773"/>
      <c r="S746" s="773"/>
      <c r="T746" s="773"/>
      <c r="U746" s="773"/>
      <c r="V746" s="774"/>
    </row>
    <row r="747" spans="1:22" s="4" customFormat="1" ht="15" customHeight="1">
      <c r="A747" s="371" t="s">
        <v>425</v>
      </c>
      <c r="B747" s="618" t="s">
        <v>969</v>
      </c>
      <c r="C747" s="619"/>
      <c r="D747" s="619"/>
      <c r="E747" s="619"/>
      <c r="F747" s="619"/>
      <c r="G747" s="619"/>
      <c r="H747" s="619"/>
      <c r="I747" s="619"/>
      <c r="J747" s="619"/>
      <c r="K747" s="619"/>
      <c r="L747" s="619"/>
      <c r="M747" s="619"/>
      <c r="N747" s="619"/>
      <c r="O747" s="619"/>
      <c r="P747" s="619"/>
      <c r="Q747" s="619"/>
      <c r="R747" s="619"/>
      <c r="S747" s="619"/>
      <c r="T747" s="619"/>
      <c r="U747" s="619"/>
      <c r="V747" s="619"/>
    </row>
    <row r="748" spans="1:22" s="268" customFormat="1" ht="15" customHeight="1">
      <c r="A748" s="372" t="s">
        <v>425</v>
      </c>
      <c r="B748" s="232" t="s">
        <v>173</v>
      </c>
      <c r="C748" s="620" t="s">
        <v>1183</v>
      </c>
      <c r="D748" s="620"/>
      <c r="E748" s="620"/>
      <c r="F748" s="620"/>
      <c r="G748" s="620"/>
      <c r="H748" s="620"/>
      <c r="I748" s="620"/>
      <c r="J748" s="620"/>
      <c r="K748" s="620"/>
      <c r="L748" s="620"/>
      <c r="M748" s="620"/>
      <c r="N748" s="620"/>
      <c r="O748" s="620"/>
      <c r="P748" s="620"/>
      <c r="Q748" s="620"/>
      <c r="R748" s="620"/>
      <c r="S748" s="620"/>
      <c r="T748" s="620"/>
      <c r="U748" s="620"/>
      <c r="V748" s="620"/>
    </row>
    <row r="749" spans="1:22" s="268" customFormat="1" ht="15" customHeight="1">
      <c r="A749" s="372" t="s">
        <v>425</v>
      </c>
      <c r="B749" s="232" t="s">
        <v>173</v>
      </c>
      <c r="C749" s="269" t="s">
        <v>173</v>
      </c>
      <c r="D749" s="621" t="s">
        <v>862</v>
      </c>
      <c r="E749" s="621"/>
      <c r="F749" s="621"/>
      <c r="G749" s="621"/>
      <c r="H749" s="621"/>
      <c r="I749" s="621"/>
      <c r="J749" s="621"/>
      <c r="K749" s="621"/>
      <c r="L749" s="621"/>
      <c r="M749" s="621"/>
      <c r="N749" s="621"/>
      <c r="O749" s="621"/>
      <c r="P749" s="621"/>
      <c r="Q749" s="621"/>
      <c r="R749" s="621"/>
      <c r="S749" s="621"/>
      <c r="T749" s="621"/>
      <c r="U749" s="621"/>
      <c r="V749" s="621"/>
    </row>
    <row r="750" spans="1:22" s="284" customFormat="1" ht="15.75" customHeight="1">
      <c r="A750" s="608" t="s">
        <v>425</v>
      </c>
      <c r="B750" s="611" t="s">
        <v>173</v>
      </c>
      <c r="C750" s="581" t="s">
        <v>173</v>
      </c>
      <c r="D750" s="572" t="s">
        <v>173</v>
      </c>
      <c r="E750" s="582" t="s">
        <v>863</v>
      </c>
      <c r="F750" s="583"/>
      <c r="G750" s="373"/>
      <c r="H750" s="374"/>
      <c r="I750" s="374"/>
      <c r="J750" s="374"/>
      <c r="K750" s="374"/>
      <c r="L750" s="374"/>
      <c r="M750" s="374"/>
      <c r="N750" s="374"/>
      <c r="O750" s="374"/>
      <c r="P750" s="374"/>
      <c r="Q750" s="374"/>
      <c r="R750" s="422"/>
      <c r="S750" s="422"/>
      <c r="T750" s="423"/>
      <c r="U750" s="239"/>
      <c r="V750" s="239"/>
    </row>
    <row r="751" spans="1:22" s="284" customFormat="1" ht="25.5">
      <c r="A751" s="609"/>
      <c r="B751" s="611"/>
      <c r="C751" s="581"/>
      <c r="D751" s="573"/>
      <c r="E751" s="503" t="s">
        <v>357</v>
      </c>
      <c r="F751" s="262" t="s">
        <v>864</v>
      </c>
      <c r="G751" s="377" t="s">
        <v>865</v>
      </c>
      <c r="H751" s="378">
        <f>I751+K751+L751+M751+N751+O751+P751+Q751</f>
        <v>0.5</v>
      </c>
      <c r="I751" s="476"/>
      <c r="J751" s="246"/>
      <c r="K751" s="480">
        <v>0.5</v>
      </c>
      <c r="L751" s="379"/>
      <c r="M751" s="379"/>
      <c r="N751" s="379"/>
      <c r="O751" s="379"/>
      <c r="P751" s="379"/>
      <c r="Q751" s="379"/>
      <c r="R751" s="448" t="s">
        <v>1104</v>
      </c>
      <c r="S751" s="464" t="s">
        <v>866</v>
      </c>
      <c r="T751" s="426" t="s">
        <v>867</v>
      </c>
      <c r="U751" s="380" t="s">
        <v>183</v>
      </c>
      <c r="V751" s="380">
        <v>50</v>
      </c>
    </row>
    <row r="752" spans="1:22" s="284" customFormat="1" ht="4.5" hidden="1" customHeight="1">
      <c r="A752" s="609"/>
      <c r="B752" s="611"/>
      <c r="C752" s="581"/>
      <c r="D752" s="573"/>
      <c r="E752" s="376" t="s">
        <v>17</v>
      </c>
      <c r="F752" s="375"/>
      <c r="G752" s="377"/>
      <c r="H752" s="378">
        <f>I752+K752+L752+M752+N752+O752+P752+Q752</f>
        <v>0</v>
      </c>
      <c r="I752" s="477"/>
      <c r="J752" s="246"/>
      <c r="K752" s="481"/>
      <c r="L752" s="377"/>
      <c r="M752" s="377"/>
      <c r="N752" s="377"/>
      <c r="O752" s="377"/>
      <c r="P752" s="377"/>
      <c r="Q752" s="377"/>
      <c r="R752" s="448"/>
      <c r="S752" s="464"/>
      <c r="T752" s="426"/>
      <c r="U752" s="380"/>
      <c r="V752" s="380"/>
    </row>
    <row r="753" spans="1:22" s="284" customFormat="1" ht="5.25" hidden="1" customHeight="1">
      <c r="A753" s="609"/>
      <c r="B753" s="611"/>
      <c r="C753" s="581"/>
      <c r="D753" s="576"/>
      <c r="E753" s="376" t="s">
        <v>18</v>
      </c>
      <c r="F753" s="381"/>
      <c r="G753" s="382"/>
      <c r="H753" s="378">
        <f>I753+K753+L753+M753+N753+O753+P753+Q753</f>
        <v>0</v>
      </c>
      <c r="I753" s="478"/>
      <c r="J753" s="246"/>
      <c r="K753" s="482"/>
      <c r="L753" s="382"/>
      <c r="M753" s="382"/>
      <c r="N753" s="382"/>
      <c r="O753" s="382"/>
      <c r="P753" s="382"/>
      <c r="Q753" s="382"/>
      <c r="R753" s="448"/>
      <c r="S753" s="464"/>
      <c r="T753" s="426"/>
      <c r="U753" s="380"/>
      <c r="V753" s="380"/>
    </row>
    <row r="754" spans="1:22" s="268" customFormat="1" ht="16.5" customHeight="1">
      <c r="A754" s="610"/>
      <c r="B754" s="611"/>
      <c r="C754" s="581"/>
      <c r="D754" s="612" t="s">
        <v>21</v>
      </c>
      <c r="E754" s="612"/>
      <c r="F754" s="612"/>
      <c r="G754" s="612"/>
      <c r="H754" s="484">
        <f t="shared" ref="H754:Q754" si="218">H751+H752+H753</f>
        <v>0.5</v>
      </c>
      <c r="I754" s="485">
        <f t="shared" si="218"/>
        <v>0</v>
      </c>
      <c r="J754" s="484">
        <f t="shared" si="218"/>
        <v>0</v>
      </c>
      <c r="K754" s="484">
        <f>K751+K752+K753</f>
        <v>0.5</v>
      </c>
      <c r="L754" s="484">
        <f t="shared" si="218"/>
        <v>0</v>
      </c>
      <c r="M754" s="484">
        <f t="shared" si="218"/>
        <v>0</v>
      </c>
      <c r="N754" s="484">
        <f t="shared" si="218"/>
        <v>0</v>
      </c>
      <c r="O754" s="484">
        <f t="shared" si="218"/>
        <v>0</v>
      </c>
      <c r="P754" s="484">
        <f t="shared" si="218"/>
        <v>0</v>
      </c>
      <c r="Q754" s="484">
        <f t="shared" si="218"/>
        <v>0</v>
      </c>
      <c r="R754" s="605"/>
      <c r="S754" s="606"/>
      <c r="T754" s="606"/>
      <c r="U754" s="606"/>
      <c r="V754" s="607"/>
    </row>
    <row r="755" spans="1:22" s="268" customFormat="1" ht="39.75" customHeight="1">
      <c r="A755" s="608" t="s">
        <v>425</v>
      </c>
      <c r="B755" s="611" t="s">
        <v>173</v>
      </c>
      <c r="C755" s="581" t="s">
        <v>173</v>
      </c>
      <c r="D755" s="572" t="s">
        <v>175</v>
      </c>
      <c r="E755" s="582" t="s">
        <v>868</v>
      </c>
      <c r="F755" s="583"/>
      <c r="G755" s="373"/>
      <c r="H755" s="373"/>
      <c r="I755" s="374"/>
      <c r="J755" s="491"/>
      <c r="K755" s="374"/>
      <c r="L755" s="374"/>
      <c r="M755" s="374"/>
      <c r="N755" s="374"/>
      <c r="O755" s="374"/>
      <c r="P755" s="374"/>
      <c r="Q755" s="483"/>
      <c r="R755" s="422"/>
      <c r="S755" s="422"/>
      <c r="T755" s="423"/>
      <c r="U755" s="239"/>
      <c r="V755" s="239"/>
    </row>
    <row r="756" spans="1:22" s="268" customFormat="1" ht="27" customHeight="1">
      <c r="A756" s="609"/>
      <c r="B756" s="611"/>
      <c r="C756" s="581"/>
      <c r="D756" s="573"/>
      <c r="E756" s="502" t="s">
        <v>357</v>
      </c>
      <c r="F756" s="262" t="s">
        <v>869</v>
      </c>
      <c r="G756" s="377" t="s">
        <v>865</v>
      </c>
      <c r="H756" s="486">
        <f>I756+K756+L756+M756+N756+O756+P756+Q756</f>
        <v>0.6</v>
      </c>
      <c r="I756" s="487"/>
      <c r="J756" s="488"/>
      <c r="K756" s="489">
        <v>0.6</v>
      </c>
      <c r="L756" s="490"/>
      <c r="M756" s="490"/>
      <c r="N756" s="490"/>
      <c r="O756" s="490"/>
      <c r="P756" s="490"/>
      <c r="Q756" s="490"/>
      <c r="R756" s="448" t="s">
        <v>1105</v>
      </c>
      <c r="S756" s="464" t="s">
        <v>866</v>
      </c>
      <c r="T756" s="426" t="s">
        <v>870</v>
      </c>
      <c r="U756" s="385" t="s">
        <v>183</v>
      </c>
      <c r="V756" s="380">
        <v>1</v>
      </c>
    </row>
    <row r="757" spans="1:22" s="268" customFormat="1" ht="28.5" customHeight="1">
      <c r="A757" s="609"/>
      <c r="B757" s="611"/>
      <c r="C757" s="581"/>
      <c r="D757" s="573"/>
      <c r="E757" s="502" t="s">
        <v>655</v>
      </c>
      <c r="F757" s="386" t="s">
        <v>871</v>
      </c>
      <c r="G757" s="377" t="s">
        <v>865</v>
      </c>
      <c r="H757" s="378">
        <f>I757+K757+L757+M757+N757+O757+P757+Q757</f>
        <v>0.2</v>
      </c>
      <c r="I757" s="476"/>
      <c r="J757" s="246"/>
      <c r="K757" s="480">
        <v>0.2</v>
      </c>
      <c r="L757" s="379"/>
      <c r="M757" s="379"/>
      <c r="N757" s="379"/>
      <c r="O757" s="379"/>
      <c r="P757" s="379"/>
      <c r="Q757" s="379"/>
      <c r="R757" s="448" t="s">
        <v>1106</v>
      </c>
      <c r="S757" s="464" t="s">
        <v>866</v>
      </c>
      <c r="T757" s="426" t="s">
        <v>872</v>
      </c>
      <c r="U757" s="385" t="s">
        <v>183</v>
      </c>
      <c r="V757" s="380">
        <v>8</v>
      </c>
    </row>
    <row r="758" spans="1:22" s="268" customFormat="1" ht="6" hidden="1" customHeight="1">
      <c r="A758" s="609"/>
      <c r="B758" s="611"/>
      <c r="C758" s="581"/>
      <c r="D758" s="576"/>
      <c r="E758" s="376" t="s">
        <v>18</v>
      </c>
      <c r="F758" s="387"/>
      <c r="G758" s="382"/>
      <c r="H758" s="378">
        <f>I758+K758+L758+M758+N758+O758+P758+Q758</f>
        <v>0</v>
      </c>
      <c r="I758" s="478"/>
      <c r="J758" s="246"/>
      <c r="K758" s="482"/>
      <c r="L758" s="382"/>
      <c r="M758" s="382"/>
      <c r="N758" s="382"/>
      <c r="O758" s="382"/>
      <c r="P758" s="382"/>
      <c r="Q758" s="382"/>
      <c r="R758" s="448"/>
      <c r="S758" s="464"/>
      <c r="T758" s="426"/>
      <c r="U758" s="385"/>
      <c r="V758" s="380"/>
    </row>
    <row r="759" spans="1:22" s="268" customFormat="1" ht="15" customHeight="1">
      <c r="A759" s="610"/>
      <c r="B759" s="611"/>
      <c r="C759" s="581"/>
      <c r="D759" s="584" t="s">
        <v>21</v>
      </c>
      <c r="E759" s="585"/>
      <c r="F759" s="585"/>
      <c r="G759" s="586"/>
      <c r="H759" s="484">
        <f>H756+H757+H758</f>
        <v>0.8</v>
      </c>
      <c r="I759" s="492">
        <f t="shared" ref="I759:Q759" si="219">I756+I757+I758</f>
        <v>0</v>
      </c>
      <c r="J759" s="493">
        <f t="shared" si="219"/>
        <v>0</v>
      </c>
      <c r="K759" s="493">
        <f>K756+K757+K758</f>
        <v>0.8</v>
      </c>
      <c r="L759" s="493">
        <f t="shared" si="219"/>
        <v>0</v>
      </c>
      <c r="M759" s="493">
        <f t="shared" si="219"/>
        <v>0</v>
      </c>
      <c r="N759" s="493">
        <f t="shared" si="219"/>
        <v>0</v>
      </c>
      <c r="O759" s="493">
        <f t="shared" si="219"/>
        <v>0</v>
      </c>
      <c r="P759" s="493">
        <f t="shared" si="219"/>
        <v>0</v>
      </c>
      <c r="Q759" s="493">
        <f t="shared" si="219"/>
        <v>0</v>
      </c>
      <c r="R759" s="605"/>
      <c r="S759" s="606"/>
      <c r="T759" s="606"/>
      <c r="U759" s="606"/>
      <c r="V759" s="607"/>
    </row>
    <row r="760" spans="1:22" s="268" customFormat="1" ht="26.25" customHeight="1">
      <c r="A760" s="608" t="s">
        <v>425</v>
      </c>
      <c r="B760" s="611" t="s">
        <v>173</v>
      </c>
      <c r="C760" s="581" t="s">
        <v>173</v>
      </c>
      <c r="D760" s="572" t="s">
        <v>186</v>
      </c>
      <c r="E760" s="582" t="s">
        <v>873</v>
      </c>
      <c r="F760" s="583"/>
      <c r="G760" s="373"/>
      <c r="H760" s="373"/>
      <c r="I760" s="374"/>
      <c r="J760" s="491"/>
      <c r="K760" s="374"/>
      <c r="L760" s="374"/>
      <c r="M760" s="374"/>
      <c r="N760" s="374"/>
      <c r="O760" s="374"/>
      <c r="P760" s="374"/>
      <c r="Q760" s="483"/>
      <c r="R760" s="422"/>
      <c r="S760" s="422"/>
      <c r="T760" s="423"/>
      <c r="U760" s="239"/>
      <c r="V760" s="239"/>
    </row>
    <row r="761" spans="1:22" s="268" customFormat="1" ht="27.75" customHeight="1">
      <c r="A761" s="609"/>
      <c r="B761" s="611"/>
      <c r="C761" s="581"/>
      <c r="D761" s="573"/>
      <c r="E761" s="502" t="s">
        <v>357</v>
      </c>
      <c r="F761" s="262" t="s">
        <v>874</v>
      </c>
      <c r="G761" s="377" t="s">
        <v>865</v>
      </c>
      <c r="H761" s="486">
        <f>K761</f>
        <v>5.7</v>
      </c>
      <c r="I761" s="487"/>
      <c r="J761" s="488"/>
      <c r="K761" s="489">
        <v>5.7</v>
      </c>
      <c r="L761" s="490"/>
      <c r="M761" s="490"/>
      <c r="N761" s="490"/>
      <c r="O761" s="490"/>
      <c r="P761" s="490"/>
      <c r="Q761" s="490"/>
      <c r="R761" s="448" t="s">
        <v>1107</v>
      </c>
      <c r="S761" s="464" t="s">
        <v>866</v>
      </c>
      <c r="T761" s="426" t="s">
        <v>875</v>
      </c>
      <c r="U761" s="385" t="s">
        <v>595</v>
      </c>
      <c r="V761" s="380">
        <v>20</v>
      </c>
    </row>
    <row r="762" spans="1:22" s="268" customFormat="1" ht="2.25" hidden="1" customHeight="1">
      <c r="A762" s="609"/>
      <c r="B762" s="611"/>
      <c r="C762" s="581"/>
      <c r="D762" s="573"/>
      <c r="E762" s="384"/>
      <c r="F762" s="386"/>
      <c r="G762" s="377"/>
      <c r="H762" s="378"/>
      <c r="I762" s="477"/>
      <c r="J762" s="246"/>
      <c r="K762" s="481"/>
      <c r="L762" s="377"/>
      <c r="M762" s="377"/>
      <c r="N762" s="377"/>
      <c r="O762" s="377"/>
      <c r="P762" s="377"/>
      <c r="Q762" s="377"/>
      <c r="R762" s="448"/>
      <c r="S762" s="464"/>
      <c r="T762" s="426"/>
      <c r="U762" s="385"/>
      <c r="V762" s="380"/>
    </row>
    <row r="763" spans="1:22" s="268" customFormat="1" ht="3.75" hidden="1" customHeight="1">
      <c r="A763" s="609"/>
      <c r="B763" s="611"/>
      <c r="C763" s="581"/>
      <c r="D763" s="576"/>
      <c r="E763" s="376"/>
      <c r="F763" s="387"/>
      <c r="G763" s="382"/>
      <c r="H763" s="378"/>
      <c r="I763" s="478"/>
      <c r="J763" s="246"/>
      <c r="K763" s="482"/>
      <c r="L763" s="382"/>
      <c r="M763" s="382"/>
      <c r="N763" s="382"/>
      <c r="O763" s="382"/>
      <c r="P763" s="382"/>
      <c r="Q763" s="382"/>
      <c r="R763" s="448"/>
      <c r="S763" s="464"/>
      <c r="T763" s="426"/>
      <c r="U763" s="385"/>
      <c r="V763" s="380"/>
    </row>
    <row r="764" spans="1:22" s="268" customFormat="1" ht="15" customHeight="1">
      <c r="A764" s="610"/>
      <c r="B764" s="611"/>
      <c r="C764" s="581"/>
      <c r="D764" s="584" t="s">
        <v>21</v>
      </c>
      <c r="E764" s="585"/>
      <c r="F764" s="585"/>
      <c r="G764" s="586"/>
      <c r="H764" s="383">
        <f>H761+H762+H763</f>
        <v>5.7</v>
      </c>
      <c r="I764" s="479">
        <f t="shared" ref="I764:Q764" si="220">I761+I762+I763</f>
        <v>0</v>
      </c>
      <c r="J764" s="388">
        <f t="shared" si="220"/>
        <v>0</v>
      </c>
      <c r="K764" s="388">
        <f>K761+K762+K763</f>
        <v>5.7</v>
      </c>
      <c r="L764" s="388">
        <f t="shared" si="220"/>
        <v>0</v>
      </c>
      <c r="M764" s="388">
        <f t="shared" si="220"/>
        <v>0</v>
      </c>
      <c r="N764" s="388">
        <f t="shared" si="220"/>
        <v>0</v>
      </c>
      <c r="O764" s="388">
        <f t="shared" si="220"/>
        <v>0</v>
      </c>
      <c r="P764" s="388">
        <f t="shared" si="220"/>
        <v>0</v>
      </c>
      <c r="Q764" s="388">
        <f t="shared" si="220"/>
        <v>0</v>
      </c>
      <c r="R764" s="605"/>
      <c r="S764" s="606"/>
      <c r="T764" s="606"/>
      <c r="U764" s="606"/>
      <c r="V764" s="607"/>
    </row>
    <row r="765" spans="1:22" s="268" customFormat="1" ht="15" customHeight="1">
      <c r="A765" s="389" t="s">
        <v>425</v>
      </c>
      <c r="B765" s="232" t="s">
        <v>173</v>
      </c>
      <c r="C765" s="269" t="s">
        <v>173</v>
      </c>
      <c r="D765" s="626" t="s">
        <v>22</v>
      </c>
      <c r="E765" s="627"/>
      <c r="F765" s="627"/>
      <c r="G765" s="628"/>
      <c r="H765" s="390">
        <f>H754+H759+H764</f>
        <v>7</v>
      </c>
      <c r="I765" s="390">
        <f t="shared" ref="I765:Q765" si="221">I754+I759+I764</f>
        <v>0</v>
      </c>
      <c r="J765" s="390">
        <f t="shared" si="221"/>
        <v>0</v>
      </c>
      <c r="K765" s="390">
        <f t="shared" si="221"/>
        <v>7</v>
      </c>
      <c r="L765" s="390">
        <f t="shared" si="221"/>
        <v>0</v>
      </c>
      <c r="M765" s="390">
        <f t="shared" si="221"/>
        <v>0</v>
      </c>
      <c r="N765" s="390">
        <f t="shared" si="221"/>
        <v>0</v>
      </c>
      <c r="O765" s="390">
        <f t="shared" si="221"/>
        <v>0</v>
      </c>
      <c r="P765" s="390">
        <f t="shared" si="221"/>
        <v>0</v>
      </c>
      <c r="Q765" s="390">
        <f t="shared" si="221"/>
        <v>0</v>
      </c>
      <c r="R765" s="594"/>
      <c r="S765" s="595"/>
      <c r="T765" s="595"/>
      <c r="U765" s="595"/>
      <c r="V765" s="596"/>
    </row>
    <row r="766" spans="1:22" s="268" customFormat="1" ht="15" customHeight="1">
      <c r="A766" s="389" t="s">
        <v>425</v>
      </c>
      <c r="B766" s="232" t="s">
        <v>173</v>
      </c>
      <c r="C766" s="269" t="s">
        <v>175</v>
      </c>
      <c r="D766" s="590" t="s">
        <v>1184</v>
      </c>
      <c r="E766" s="591"/>
      <c r="F766" s="591"/>
      <c r="G766" s="591"/>
      <c r="H766" s="591"/>
      <c r="I766" s="591"/>
      <c r="J766" s="591"/>
      <c r="K766" s="591"/>
      <c r="L766" s="591"/>
      <c r="M766" s="591"/>
      <c r="N766" s="591"/>
      <c r="O766" s="591"/>
      <c r="P766" s="591"/>
      <c r="Q766" s="591"/>
      <c r="R766" s="591"/>
      <c r="S766" s="591"/>
      <c r="T766" s="591"/>
      <c r="U766" s="591"/>
      <c r="V766" s="592"/>
    </row>
    <row r="767" spans="1:22" s="268" customFormat="1" ht="27" customHeight="1">
      <c r="A767" s="579" t="s">
        <v>425</v>
      </c>
      <c r="B767" s="611" t="s">
        <v>173</v>
      </c>
      <c r="C767" s="581" t="s">
        <v>175</v>
      </c>
      <c r="D767" s="572" t="s">
        <v>195</v>
      </c>
      <c r="E767" s="582" t="s">
        <v>876</v>
      </c>
      <c r="F767" s="583"/>
      <c r="G767" s="373"/>
      <c r="H767" s="374"/>
      <c r="I767" s="374"/>
      <c r="J767" s="374"/>
      <c r="K767" s="374"/>
      <c r="L767" s="374"/>
      <c r="M767" s="374"/>
      <c r="N767" s="374"/>
      <c r="O767" s="374"/>
      <c r="P767" s="374"/>
      <c r="Q767" s="374"/>
      <c r="R767" s="422"/>
      <c r="S767" s="422"/>
      <c r="T767" s="423"/>
      <c r="U767" s="239"/>
      <c r="V767" s="239"/>
    </row>
    <row r="768" spans="1:22" s="268" customFormat="1" ht="39.75" customHeight="1">
      <c r="A768" s="579"/>
      <c r="B768" s="611"/>
      <c r="C768" s="581"/>
      <c r="D768" s="573"/>
      <c r="E768" s="503" t="s">
        <v>357</v>
      </c>
      <c r="F768" s="262" t="s">
        <v>877</v>
      </c>
      <c r="G768" s="377" t="s">
        <v>865</v>
      </c>
      <c r="H768" s="378">
        <f>I768+J768+L768+M768+N768+O768+P768+Q768+K768</f>
        <v>3</v>
      </c>
      <c r="I768" s="379"/>
      <c r="J768" s="379"/>
      <c r="K768" s="379">
        <v>3</v>
      </c>
      <c r="L768" s="379"/>
      <c r="M768" s="379"/>
      <c r="N768" s="379"/>
      <c r="O768" s="379"/>
      <c r="P768" s="379"/>
      <c r="Q768" s="379"/>
      <c r="R768" s="448" t="s">
        <v>1108</v>
      </c>
      <c r="S768" s="464" t="s">
        <v>866</v>
      </c>
      <c r="T768" s="426" t="s">
        <v>878</v>
      </c>
      <c r="U768" s="380" t="s">
        <v>879</v>
      </c>
      <c r="V768" s="380">
        <v>20</v>
      </c>
    </row>
    <row r="769" spans="1:22" s="268" customFormat="1" ht="27.75" customHeight="1">
      <c r="A769" s="579"/>
      <c r="B769" s="611"/>
      <c r="C769" s="581"/>
      <c r="D769" s="573"/>
      <c r="E769" s="503" t="s">
        <v>655</v>
      </c>
      <c r="F769" s="262" t="s">
        <v>880</v>
      </c>
      <c r="G769" s="377" t="s">
        <v>865</v>
      </c>
      <c r="H769" s="378">
        <f>I769+J769+L769+M769+N769+O769+P769+Q769+K769</f>
        <v>1.5</v>
      </c>
      <c r="I769" s="379"/>
      <c r="J769" s="379"/>
      <c r="K769" s="379">
        <v>1.5</v>
      </c>
      <c r="L769" s="379"/>
      <c r="M769" s="379"/>
      <c r="N769" s="379"/>
      <c r="O769" s="379"/>
      <c r="P769" s="379"/>
      <c r="Q769" s="379"/>
      <c r="R769" s="448" t="s">
        <v>1108</v>
      </c>
      <c r="S769" s="464" t="s">
        <v>866</v>
      </c>
      <c r="T769" s="426" t="s">
        <v>881</v>
      </c>
      <c r="U769" s="380" t="s">
        <v>879</v>
      </c>
      <c r="V769" s="380">
        <v>15</v>
      </c>
    </row>
    <row r="770" spans="1:22" s="268" customFormat="1" ht="3.75" hidden="1" customHeight="1">
      <c r="A770" s="579"/>
      <c r="B770" s="611"/>
      <c r="C770" s="581"/>
      <c r="D770" s="576"/>
      <c r="E770" s="376" t="s">
        <v>18</v>
      </c>
      <c r="F770" s="381"/>
      <c r="G770" s="382"/>
      <c r="H770" s="378">
        <f>I770+J770+L770+M770+N770+O770+P770+Q770</f>
        <v>0</v>
      </c>
      <c r="I770" s="382"/>
      <c r="J770" s="382"/>
      <c r="K770" s="382"/>
      <c r="L770" s="382"/>
      <c r="M770" s="382"/>
      <c r="N770" s="382"/>
      <c r="O770" s="382"/>
      <c r="P770" s="382"/>
      <c r="Q770" s="382"/>
      <c r="R770" s="448"/>
      <c r="S770" s="464"/>
      <c r="T770" s="426"/>
      <c r="U770" s="380"/>
      <c r="V770" s="380"/>
    </row>
    <row r="771" spans="1:22" s="268" customFormat="1" ht="15" customHeight="1">
      <c r="A771" s="579"/>
      <c r="B771" s="611"/>
      <c r="C771" s="581"/>
      <c r="D771" s="584" t="s">
        <v>21</v>
      </c>
      <c r="E771" s="585"/>
      <c r="F771" s="585"/>
      <c r="G771" s="586"/>
      <c r="H771" s="391">
        <f>H768+H769+H770</f>
        <v>4.5</v>
      </c>
      <c r="I771" s="391">
        <f>I768+I769+I770</f>
        <v>0</v>
      </c>
      <c r="J771" s="391">
        <f>J768+J769+J770</f>
        <v>0</v>
      </c>
      <c r="K771" s="391">
        <f>K768+K769+K770</f>
        <v>4.5</v>
      </c>
      <c r="L771" s="391">
        <f t="shared" ref="L771:Q771" si="222">L768+L769+L770</f>
        <v>0</v>
      </c>
      <c r="M771" s="391">
        <f t="shared" si="222"/>
        <v>0</v>
      </c>
      <c r="N771" s="391">
        <f t="shared" si="222"/>
        <v>0</v>
      </c>
      <c r="O771" s="391">
        <f t="shared" si="222"/>
        <v>0</v>
      </c>
      <c r="P771" s="391">
        <f t="shared" si="222"/>
        <v>0</v>
      </c>
      <c r="Q771" s="391">
        <f t="shared" si="222"/>
        <v>0</v>
      </c>
      <c r="R771" s="587"/>
      <c r="S771" s="587"/>
      <c r="T771" s="587"/>
      <c r="U771" s="587"/>
      <c r="V771" s="588"/>
    </row>
    <row r="772" spans="1:22" s="268" customFormat="1" ht="43.5" customHeight="1">
      <c r="A772" s="579" t="s">
        <v>425</v>
      </c>
      <c r="B772" s="611" t="s">
        <v>173</v>
      </c>
      <c r="C772" s="581" t="s">
        <v>175</v>
      </c>
      <c r="D772" s="572" t="s">
        <v>204</v>
      </c>
      <c r="E772" s="582" t="s">
        <v>882</v>
      </c>
      <c r="F772" s="583"/>
      <c r="G772" s="373"/>
      <c r="H772" s="374"/>
      <c r="I772" s="374"/>
      <c r="J772" s="374"/>
      <c r="K772" s="374"/>
      <c r="L772" s="374"/>
      <c r="M772" s="374"/>
      <c r="N772" s="374"/>
      <c r="O772" s="374"/>
      <c r="P772" s="374"/>
      <c r="Q772" s="374"/>
      <c r="R772" s="422"/>
      <c r="S772" s="422"/>
      <c r="T772" s="423"/>
      <c r="U772" s="239"/>
      <c r="V772" s="239"/>
    </row>
    <row r="773" spans="1:22" s="268" customFormat="1" ht="41.25" customHeight="1">
      <c r="A773" s="579"/>
      <c r="B773" s="611"/>
      <c r="C773" s="581"/>
      <c r="D773" s="573"/>
      <c r="E773" s="502" t="s">
        <v>357</v>
      </c>
      <c r="F773" s="262" t="s">
        <v>883</v>
      </c>
      <c r="G773" s="377" t="s">
        <v>865</v>
      </c>
      <c r="H773" s="378">
        <f>I773+J773+L773+M773+N773+O773+P773+Q773+K773</f>
        <v>11.3</v>
      </c>
      <c r="I773" s="379"/>
      <c r="J773" s="379"/>
      <c r="K773" s="379">
        <v>11.3</v>
      </c>
      <c r="L773" s="379"/>
      <c r="M773" s="379"/>
      <c r="N773" s="379"/>
      <c r="O773" s="379"/>
      <c r="P773" s="379"/>
      <c r="Q773" s="379"/>
      <c r="R773" s="448" t="s">
        <v>1107</v>
      </c>
      <c r="S773" s="464" t="s">
        <v>866</v>
      </c>
      <c r="T773" s="426" t="s">
        <v>884</v>
      </c>
      <c r="U773" s="385" t="s">
        <v>183</v>
      </c>
      <c r="V773" s="380">
        <v>6</v>
      </c>
    </row>
    <row r="774" spans="1:22" s="268" customFormat="1" ht="15" hidden="1" customHeight="1">
      <c r="A774" s="579"/>
      <c r="B774" s="611"/>
      <c r="C774" s="581"/>
      <c r="D774" s="573"/>
      <c r="E774" s="384" t="s">
        <v>17</v>
      </c>
      <c r="F774" s="262"/>
      <c r="G774" s="377"/>
      <c r="H774" s="378">
        <f>I774+J774+L774+M774+N774+O774+P774+Q774</f>
        <v>0</v>
      </c>
      <c r="I774" s="377"/>
      <c r="J774" s="377"/>
      <c r="K774" s="377"/>
      <c r="L774" s="377"/>
      <c r="M774" s="377"/>
      <c r="N774" s="377"/>
      <c r="O774" s="377"/>
      <c r="P774" s="377"/>
      <c r="Q774" s="377"/>
      <c r="R774" s="448"/>
      <c r="S774" s="464"/>
      <c r="T774" s="426"/>
      <c r="U774" s="385"/>
      <c r="V774" s="380"/>
    </row>
    <row r="775" spans="1:22" s="268" customFormat="1" ht="15" hidden="1" customHeight="1">
      <c r="A775" s="579"/>
      <c r="B775" s="611"/>
      <c r="C775" s="581"/>
      <c r="D775" s="576"/>
      <c r="E775" s="376" t="s">
        <v>18</v>
      </c>
      <c r="F775" s="387"/>
      <c r="G775" s="382"/>
      <c r="H775" s="378">
        <f>I775+J775+L775+M775+N775+O775+P775+Q775</f>
        <v>0</v>
      </c>
      <c r="I775" s="382"/>
      <c r="J775" s="382"/>
      <c r="K775" s="382"/>
      <c r="L775" s="382"/>
      <c r="M775" s="382"/>
      <c r="N775" s="382"/>
      <c r="O775" s="382"/>
      <c r="P775" s="382"/>
      <c r="Q775" s="382"/>
      <c r="R775" s="448"/>
      <c r="S775" s="464"/>
      <c r="T775" s="426"/>
      <c r="U775" s="385"/>
      <c r="V775" s="380"/>
    </row>
    <row r="776" spans="1:22" s="268" customFormat="1" ht="15.75" customHeight="1">
      <c r="A776" s="579"/>
      <c r="B776" s="611"/>
      <c r="C776" s="581"/>
      <c r="D776" s="584" t="s">
        <v>21</v>
      </c>
      <c r="E776" s="585"/>
      <c r="F776" s="585"/>
      <c r="G776" s="586"/>
      <c r="H776" s="383">
        <f>H773+H774+H775</f>
        <v>11.3</v>
      </c>
      <c r="I776" s="392">
        <f>I773+I774+I775</f>
        <v>0</v>
      </c>
      <c r="J776" s="392">
        <f>J773+J774+J775</f>
        <v>0</v>
      </c>
      <c r="K776" s="392">
        <f>K773+K774+K775</f>
        <v>11.3</v>
      </c>
      <c r="L776" s="392">
        <f t="shared" ref="L776:Q776" si="223">L773+L774+L775</f>
        <v>0</v>
      </c>
      <c r="M776" s="392">
        <f t="shared" si="223"/>
        <v>0</v>
      </c>
      <c r="N776" s="392">
        <f t="shared" si="223"/>
        <v>0</v>
      </c>
      <c r="O776" s="392">
        <f t="shared" si="223"/>
        <v>0</v>
      </c>
      <c r="P776" s="392">
        <f t="shared" si="223"/>
        <v>0</v>
      </c>
      <c r="Q776" s="392">
        <f t="shared" si="223"/>
        <v>0</v>
      </c>
      <c r="R776" s="605"/>
      <c r="S776" s="606"/>
      <c r="T776" s="606"/>
      <c r="U776" s="606"/>
      <c r="V776" s="607"/>
    </row>
    <row r="777" spans="1:22" s="268" customFormat="1" ht="54.75" customHeight="1">
      <c r="A777" s="579" t="s">
        <v>425</v>
      </c>
      <c r="B777" s="611" t="s">
        <v>173</v>
      </c>
      <c r="C777" s="581" t="s">
        <v>175</v>
      </c>
      <c r="D777" s="572" t="s">
        <v>308</v>
      </c>
      <c r="E777" s="582" t="s">
        <v>885</v>
      </c>
      <c r="F777" s="583"/>
      <c r="G777" s="373"/>
      <c r="H777" s="374"/>
      <c r="I777" s="374"/>
      <c r="J777" s="374"/>
      <c r="K777" s="374"/>
      <c r="L777" s="374"/>
      <c r="M777" s="374"/>
      <c r="N777" s="374"/>
      <c r="O777" s="374"/>
      <c r="P777" s="374"/>
      <c r="Q777" s="374"/>
      <c r="R777" s="422"/>
      <c r="S777" s="422"/>
      <c r="T777" s="423"/>
      <c r="U777" s="239"/>
      <c r="V777" s="239"/>
    </row>
    <row r="778" spans="1:22" s="268" customFormat="1" ht="24.75" customHeight="1">
      <c r="A778" s="579"/>
      <c r="B778" s="611"/>
      <c r="C778" s="581"/>
      <c r="D778" s="573"/>
      <c r="E778" s="384" t="s">
        <v>357</v>
      </c>
      <c r="F778" s="262" t="s">
        <v>886</v>
      </c>
      <c r="G778" s="377" t="s">
        <v>20</v>
      </c>
      <c r="H778" s="378">
        <f>I778</f>
        <v>290</v>
      </c>
      <c r="I778" s="393">
        <v>290</v>
      </c>
      <c r="J778" s="377"/>
      <c r="K778" s="377"/>
      <c r="L778" s="377"/>
      <c r="M778" s="377"/>
      <c r="N778" s="377"/>
      <c r="O778" s="377"/>
      <c r="P778" s="377"/>
      <c r="Q778" s="377"/>
      <c r="R778" s="448" t="s">
        <v>180</v>
      </c>
      <c r="S778" s="464" t="s">
        <v>887</v>
      </c>
      <c r="T778" s="426" t="s">
        <v>888</v>
      </c>
      <c r="U778" s="385" t="s">
        <v>183</v>
      </c>
      <c r="V778" s="380">
        <v>5700</v>
      </c>
    </row>
    <row r="779" spans="1:22" s="268" customFormat="1" ht="15" hidden="1" customHeight="1">
      <c r="A779" s="579"/>
      <c r="B779" s="611"/>
      <c r="C779" s="581"/>
      <c r="D779" s="573"/>
      <c r="E779" s="384" t="s">
        <v>17</v>
      </c>
      <c r="F779" s="262"/>
      <c r="G779" s="377"/>
      <c r="H779" s="378">
        <f>I779+J779+L779+M779+N779+O779+P779+Q779</f>
        <v>0</v>
      </c>
      <c r="I779" s="377"/>
      <c r="J779" s="377"/>
      <c r="K779" s="377"/>
      <c r="L779" s="377"/>
      <c r="M779" s="377"/>
      <c r="N779" s="377"/>
      <c r="O779" s="377"/>
      <c r="P779" s="377"/>
      <c r="Q779" s="377"/>
      <c r="R779" s="448"/>
      <c r="S779" s="464"/>
      <c r="T779" s="426"/>
      <c r="U779" s="385"/>
      <c r="V779" s="380"/>
    </row>
    <row r="780" spans="1:22" s="268" customFormat="1" ht="0.75" customHeight="1">
      <c r="A780" s="579"/>
      <c r="B780" s="611"/>
      <c r="C780" s="581"/>
      <c r="D780" s="576"/>
      <c r="E780" s="376" t="s">
        <v>18</v>
      </c>
      <c r="F780" s="387"/>
      <c r="G780" s="382"/>
      <c r="H780" s="378">
        <f>I780+J780+L780+M780+N780+O780+P780+Q780</f>
        <v>0</v>
      </c>
      <c r="I780" s="382"/>
      <c r="J780" s="382"/>
      <c r="K780" s="382"/>
      <c r="L780" s="382"/>
      <c r="M780" s="382"/>
      <c r="N780" s="382"/>
      <c r="O780" s="382"/>
      <c r="P780" s="382"/>
      <c r="Q780" s="382"/>
      <c r="R780" s="448"/>
      <c r="S780" s="464"/>
      <c r="T780" s="426"/>
      <c r="U780" s="385"/>
      <c r="V780" s="380"/>
    </row>
    <row r="781" spans="1:22" s="268" customFormat="1" ht="18.75" customHeight="1">
      <c r="A781" s="579"/>
      <c r="B781" s="611"/>
      <c r="C781" s="581"/>
      <c r="D781" s="584" t="s">
        <v>21</v>
      </c>
      <c r="E781" s="585"/>
      <c r="F781" s="585"/>
      <c r="G781" s="586"/>
      <c r="H781" s="383">
        <f>H778+H779+H780</f>
        <v>290</v>
      </c>
      <c r="I781" s="392">
        <f>I778+I779+I780</f>
        <v>290</v>
      </c>
      <c r="J781" s="392">
        <f t="shared" ref="J781:Q781" si="224">J778+J779+J780</f>
        <v>0</v>
      </c>
      <c r="K781" s="392">
        <f t="shared" si="224"/>
        <v>0</v>
      </c>
      <c r="L781" s="392">
        <f t="shared" si="224"/>
        <v>0</v>
      </c>
      <c r="M781" s="392">
        <f t="shared" si="224"/>
        <v>0</v>
      </c>
      <c r="N781" s="392">
        <f t="shared" si="224"/>
        <v>0</v>
      </c>
      <c r="O781" s="392">
        <f t="shared" si="224"/>
        <v>0</v>
      </c>
      <c r="P781" s="392">
        <f t="shared" si="224"/>
        <v>0</v>
      </c>
      <c r="Q781" s="392">
        <f t="shared" si="224"/>
        <v>0</v>
      </c>
      <c r="R781" s="605"/>
      <c r="S781" s="606"/>
      <c r="T781" s="606"/>
      <c r="U781" s="606"/>
      <c r="V781" s="607"/>
    </row>
    <row r="782" spans="1:22" s="268" customFormat="1" ht="22.5" customHeight="1">
      <c r="A782" s="579" t="s">
        <v>425</v>
      </c>
      <c r="B782" s="611" t="s">
        <v>173</v>
      </c>
      <c r="C782" s="581" t="s">
        <v>175</v>
      </c>
      <c r="D782" s="572" t="s">
        <v>243</v>
      </c>
      <c r="E782" s="582" t="s">
        <v>889</v>
      </c>
      <c r="F782" s="583"/>
      <c r="G782" s="373"/>
      <c r="H782" s="374"/>
      <c r="I782" s="374"/>
      <c r="J782" s="374"/>
      <c r="K782" s="374"/>
      <c r="L782" s="374"/>
      <c r="M782" s="374"/>
      <c r="N782" s="374"/>
      <c r="O782" s="374"/>
      <c r="P782" s="374"/>
      <c r="Q782" s="374"/>
      <c r="R782" s="422"/>
      <c r="S782" s="422"/>
      <c r="T782" s="423"/>
      <c r="U782" s="239"/>
      <c r="V782" s="239"/>
    </row>
    <row r="783" spans="1:22" s="268" customFormat="1" ht="17.25" customHeight="1">
      <c r="A783" s="579"/>
      <c r="B783" s="611"/>
      <c r="C783" s="581"/>
      <c r="D783" s="573"/>
      <c r="E783" s="502" t="s">
        <v>357</v>
      </c>
      <c r="F783" s="262" t="s">
        <v>890</v>
      </c>
      <c r="G783" s="377" t="s">
        <v>20</v>
      </c>
      <c r="H783" s="378">
        <f>I783</f>
        <v>11.3</v>
      </c>
      <c r="I783" s="393">
        <v>11.3</v>
      </c>
      <c r="J783" s="377"/>
      <c r="K783" s="377"/>
      <c r="L783" s="377"/>
      <c r="M783" s="377"/>
      <c r="N783" s="377"/>
      <c r="O783" s="377"/>
      <c r="P783" s="377"/>
      <c r="Q783" s="377"/>
      <c r="R783" s="448" t="s">
        <v>180</v>
      </c>
      <c r="S783" s="464" t="s">
        <v>891</v>
      </c>
      <c r="T783" s="426" t="s">
        <v>892</v>
      </c>
      <c r="U783" s="385" t="s">
        <v>893</v>
      </c>
      <c r="V783" s="380">
        <v>2000</v>
      </c>
    </row>
    <row r="784" spans="1:22" s="268" customFormat="1" ht="15" hidden="1" customHeight="1">
      <c r="A784" s="579"/>
      <c r="B784" s="611"/>
      <c r="C784" s="581"/>
      <c r="D784" s="573"/>
      <c r="E784" s="384"/>
      <c r="F784" s="262"/>
      <c r="G784" s="377"/>
      <c r="H784" s="378"/>
      <c r="I784" s="377"/>
      <c r="J784" s="377"/>
      <c r="K784" s="377"/>
      <c r="L784" s="377"/>
      <c r="M784" s="377"/>
      <c r="N784" s="377"/>
      <c r="O784" s="377"/>
      <c r="P784" s="377"/>
      <c r="Q784" s="377"/>
      <c r="R784" s="448"/>
      <c r="S784" s="464"/>
      <c r="T784" s="426"/>
      <c r="U784" s="385"/>
      <c r="V784" s="380"/>
    </row>
    <row r="785" spans="1:22" s="268" customFormat="1" ht="0.75" customHeight="1">
      <c r="A785" s="579"/>
      <c r="B785" s="611"/>
      <c r="C785" s="581"/>
      <c r="D785" s="576"/>
      <c r="E785" s="376"/>
      <c r="F785" s="387"/>
      <c r="G785" s="382"/>
      <c r="H785" s="378"/>
      <c r="I785" s="382"/>
      <c r="J785" s="382"/>
      <c r="K785" s="382"/>
      <c r="L785" s="382"/>
      <c r="M785" s="382"/>
      <c r="N785" s="382"/>
      <c r="O785" s="382"/>
      <c r="P785" s="382"/>
      <c r="Q785" s="382"/>
      <c r="R785" s="448"/>
      <c r="S785" s="464"/>
      <c r="T785" s="426"/>
      <c r="U785" s="385"/>
      <c r="V785" s="380"/>
    </row>
    <row r="786" spans="1:22" s="268" customFormat="1" ht="18.75" customHeight="1">
      <c r="A786" s="579"/>
      <c r="B786" s="611"/>
      <c r="C786" s="581"/>
      <c r="D786" s="584" t="s">
        <v>21</v>
      </c>
      <c r="E786" s="585"/>
      <c r="F786" s="585"/>
      <c r="G786" s="586"/>
      <c r="H786" s="383">
        <f>H783+H784+H785</f>
        <v>11.3</v>
      </c>
      <c r="I786" s="392">
        <f>I783+I784+I785</f>
        <v>11.3</v>
      </c>
      <c r="J786" s="392">
        <f t="shared" ref="J786:Q786" si="225">J783+J784+J785</f>
        <v>0</v>
      </c>
      <c r="K786" s="392">
        <f t="shared" si="225"/>
        <v>0</v>
      </c>
      <c r="L786" s="392">
        <f t="shared" si="225"/>
        <v>0</v>
      </c>
      <c r="M786" s="392">
        <f t="shared" si="225"/>
        <v>0</v>
      </c>
      <c r="N786" s="392">
        <f t="shared" si="225"/>
        <v>0</v>
      </c>
      <c r="O786" s="392">
        <f t="shared" si="225"/>
        <v>0</v>
      </c>
      <c r="P786" s="392">
        <f t="shared" si="225"/>
        <v>0</v>
      </c>
      <c r="Q786" s="392">
        <f t="shared" si="225"/>
        <v>0</v>
      </c>
      <c r="R786" s="605"/>
      <c r="S786" s="606"/>
      <c r="T786" s="606"/>
      <c r="U786" s="606"/>
      <c r="V786" s="607"/>
    </row>
    <row r="787" spans="1:22" s="268" customFormat="1" ht="30" customHeight="1">
      <c r="A787" s="579" t="s">
        <v>425</v>
      </c>
      <c r="B787" s="611" t="s">
        <v>173</v>
      </c>
      <c r="C787" s="581" t="s">
        <v>175</v>
      </c>
      <c r="D787" s="572" t="s">
        <v>249</v>
      </c>
      <c r="E787" s="582" t="s">
        <v>894</v>
      </c>
      <c r="F787" s="583"/>
      <c r="G787" s="373"/>
      <c r="H787" s="374"/>
      <c r="I787" s="374"/>
      <c r="J787" s="374"/>
      <c r="K787" s="374"/>
      <c r="L787" s="374"/>
      <c r="M787" s="374"/>
      <c r="N787" s="374"/>
      <c r="O787" s="374"/>
      <c r="P787" s="374"/>
      <c r="Q787" s="374"/>
      <c r="R787" s="422"/>
      <c r="S787" s="422"/>
      <c r="T787" s="423"/>
      <c r="U787" s="239"/>
      <c r="V787" s="239"/>
    </row>
    <row r="788" spans="1:22" s="268" customFormat="1" ht="39.75" customHeight="1">
      <c r="A788" s="579"/>
      <c r="B788" s="611"/>
      <c r="C788" s="581"/>
      <c r="D788" s="573"/>
      <c r="E788" s="502" t="s">
        <v>357</v>
      </c>
      <c r="F788" s="262" t="s">
        <v>895</v>
      </c>
      <c r="G788" s="377" t="s">
        <v>896</v>
      </c>
      <c r="H788" s="378">
        <f>I788+J788+L788+M788+N788+O788+P788+Q788</f>
        <v>239.4</v>
      </c>
      <c r="I788" s="394"/>
      <c r="J788" s="379"/>
      <c r="K788" s="379"/>
      <c r="L788" s="379">
        <v>119.7</v>
      </c>
      <c r="M788" s="379"/>
      <c r="N788" s="379"/>
      <c r="O788" s="379"/>
      <c r="P788" s="379"/>
      <c r="Q788" s="379">
        <v>119.7</v>
      </c>
      <c r="R788" s="448" t="s">
        <v>730</v>
      </c>
      <c r="S788" s="464" t="s">
        <v>897</v>
      </c>
      <c r="T788" s="426" t="s">
        <v>898</v>
      </c>
      <c r="U788" s="385" t="s">
        <v>183</v>
      </c>
      <c r="V788" s="380" t="s">
        <v>899</v>
      </c>
    </row>
    <row r="789" spans="1:22" s="268" customFormat="1" ht="15" hidden="1" customHeight="1">
      <c r="A789" s="579"/>
      <c r="B789" s="611"/>
      <c r="C789" s="581"/>
      <c r="D789" s="573"/>
      <c r="E789" s="384"/>
      <c r="F789" s="262"/>
      <c r="G789" s="377"/>
      <c r="H789" s="378"/>
      <c r="I789" s="377"/>
      <c r="J789" s="377"/>
      <c r="K789" s="377"/>
      <c r="L789" s="377"/>
      <c r="M789" s="377"/>
      <c r="N789" s="377"/>
      <c r="O789" s="377"/>
      <c r="P789" s="377"/>
      <c r="Q789" s="377"/>
      <c r="R789" s="448"/>
      <c r="S789" s="464"/>
      <c r="T789" s="426"/>
      <c r="U789" s="385"/>
      <c r="V789" s="380"/>
    </row>
    <row r="790" spans="1:22" s="268" customFormat="1" ht="0.75" customHeight="1">
      <c r="A790" s="579"/>
      <c r="B790" s="611"/>
      <c r="C790" s="581"/>
      <c r="D790" s="576"/>
      <c r="E790" s="376"/>
      <c r="F790" s="387"/>
      <c r="G790" s="382"/>
      <c r="H790" s="378"/>
      <c r="I790" s="382"/>
      <c r="J790" s="382"/>
      <c r="K790" s="382"/>
      <c r="L790" s="382"/>
      <c r="M790" s="382"/>
      <c r="N790" s="382"/>
      <c r="O790" s="382"/>
      <c r="P790" s="382"/>
      <c r="Q790" s="382"/>
      <c r="R790" s="448"/>
      <c r="S790" s="464"/>
      <c r="T790" s="426"/>
      <c r="U790" s="385"/>
      <c r="V790" s="380"/>
    </row>
    <row r="791" spans="1:22" s="268" customFormat="1" ht="18.75" customHeight="1">
      <c r="A791" s="579"/>
      <c r="B791" s="611"/>
      <c r="C791" s="581"/>
      <c r="D791" s="584" t="s">
        <v>21</v>
      </c>
      <c r="E791" s="585"/>
      <c r="F791" s="585"/>
      <c r="G791" s="586"/>
      <c r="H791" s="383">
        <f>H788+H789+H790</f>
        <v>239.4</v>
      </c>
      <c r="I791" s="392">
        <f>I788+I789+I790</f>
        <v>0</v>
      </c>
      <c r="J791" s="392">
        <f t="shared" ref="J791:Q791" si="226">J788+J789+J790</f>
        <v>0</v>
      </c>
      <c r="K791" s="392">
        <f t="shared" si="226"/>
        <v>0</v>
      </c>
      <c r="L791" s="392">
        <f t="shared" si="226"/>
        <v>119.7</v>
      </c>
      <c r="M791" s="392">
        <f t="shared" si="226"/>
        <v>0</v>
      </c>
      <c r="N791" s="392">
        <f t="shared" si="226"/>
        <v>0</v>
      </c>
      <c r="O791" s="392">
        <f t="shared" si="226"/>
        <v>0</v>
      </c>
      <c r="P791" s="392">
        <f t="shared" si="226"/>
        <v>0</v>
      </c>
      <c r="Q791" s="392">
        <f t="shared" si="226"/>
        <v>119.7</v>
      </c>
      <c r="R791" s="605"/>
      <c r="S791" s="606"/>
      <c r="T791" s="606"/>
      <c r="U791" s="606"/>
      <c r="V791" s="607"/>
    </row>
    <row r="792" spans="1:22" s="268" customFormat="1" ht="15" customHeight="1">
      <c r="A792" s="389" t="s">
        <v>425</v>
      </c>
      <c r="B792" s="232" t="s">
        <v>173</v>
      </c>
      <c r="C792" s="269" t="s">
        <v>175</v>
      </c>
      <c r="D792" s="593" t="s">
        <v>22</v>
      </c>
      <c r="E792" s="593"/>
      <c r="F792" s="593"/>
      <c r="G792" s="593"/>
      <c r="H792" s="390">
        <f>H771+H776+H781+H786+H791</f>
        <v>556.5</v>
      </c>
      <c r="I792" s="390">
        <f>I771+I776+I781+I786+I791</f>
        <v>301.3</v>
      </c>
      <c r="J792" s="395">
        <f t="shared" ref="J792" si="227">J771+J776</f>
        <v>0</v>
      </c>
      <c r="K792" s="395">
        <f>K771+K776</f>
        <v>15.8</v>
      </c>
      <c r="L792" s="395">
        <f>L771+L776+L781+L786+L791</f>
        <v>119.7</v>
      </c>
      <c r="M792" s="395">
        <f t="shared" ref="M792:Q792" si="228">M771+M776+M781+M786+M791</f>
        <v>0</v>
      </c>
      <c r="N792" s="395">
        <f t="shared" si="228"/>
        <v>0</v>
      </c>
      <c r="O792" s="395">
        <f t="shared" si="228"/>
        <v>0</v>
      </c>
      <c r="P792" s="395">
        <f t="shared" si="228"/>
        <v>0</v>
      </c>
      <c r="Q792" s="395">
        <f t="shared" si="228"/>
        <v>119.7</v>
      </c>
      <c r="R792" s="594"/>
      <c r="S792" s="595"/>
      <c r="T792" s="595"/>
      <c r="U792" s="595"/>
      <c r="V792" s="596"/>
    </row>
    <row r="793" spans="1:22" s="268" customFormat="1" ht="15" customHeight="1">
      <c r="A793" s="389" t="s">
        <v>425</v>
      </c>
      <c r="B793" s="232" t="s">
        <v>173</v>
      </c>
      <c r="C793" s="269" t="s">
        <v>186</v>
      </c>
      <c r="D793" s="590" t="s">
        <v>1222</v>
      </c>
      <c r="E793" s="591"/>
      <c r="F793" s="591"/>
      <c r="G793" s="591"/>
      <c r="H793" s="591"/>
      <c r="I793" s="591"/>
      <c r="J793" s="591"/>
      <c r="K793" s="591"/>
      <c r="L793" s="591"/>
      <c r="M793" s="591"/>
      <c r="N793" s="591"/>
      <c r="O793" s="591"/>
      <c r="P793" s="591"/>
      <c r="Q793" s="591"/>
      <c r="R793" s="591"/>
      <c r="S793" s="591"/>
      <c r="T793" s="591"/>
      <c r="U793" s="591"/>
      <c r="V793" s="592"/>
    </row>
    <row r="794" spans="1:22" s="268" customFormat="1" ht="27" customHeight="1">
      <c r="A794" s="579" t="s">
        <v>425</v>
      </c>
      <c r="B794" s="611" t="s">
        <v>173</v>
      </c>
      <c r="C794" s="581" t="s">
        <v>186</v>
      </c>
      <c r="D794" s="572" t="s">
        <v>195</v>
      </c>
      <c r="E794" s="582" t="s">
        <v>900</v>
      </c>
      <c r="F794" s="583"/>
      <c r="G794" s="373"/>
      <c r="H794" s="374"/>
      <c r="I794" s="374"/>
      <c r="J794" s="374"/>
      <c r="K794" s="374"/>
      <c r="L794" s="374"/>
      <c r="M794" s="374"/>
      <c r="N794" s="374"/>
      <c r="O794" s="374"/>
      <c r="P794" s="374"/>
      <c r="Q794" s="374"/>
      <c r="R794" s="422"/>
      <c r="S794" s="422"/>
      <c r="T794" s="423"/>
      <c r="U794" s="239"/>
      <c r="V794" s="239"/>
    </row>
    <row r="795" spans="1:22" s="268" customFormat="1" ht="39" customHeight="1">
      <c r="A795" s="579"/>
      <c r="B795" s="611"/>
      <c r="C795" s="581"/>
      <c r="D795" s="573"/>
      <c r="E795" s="503" t="s">
        <v>357</v>
      </c>
      <c r="F795" s="262" t="s">
        <v>901</v>
      </c>
      <c r="G795" s="263" t="s">
        <v>902</v>
      </c>
      <c r="H795" s="378">
        <f>I795+J795+K795</f>
        <v>6.5</v>
      </c>
      <c r="I795" s="379">
        <v>3</v>
      </c>
      <c r="J795" s="379"/>
      <c r="K795" s="379">
        <v>3.5</v>
      </c>
      <c r="L795" s="379"/>
      <c r="M795" s="379"/>
      <c r="N795" s="379"/>
      <c r="O795" s="379"/>
      <c r="P795" s="379"/>
      <c r="Q795" s="379"/>
      <c r="R795" s="465" t="s">
        <v>1108</v>
      </c>
      <c r="S795" s="464" t="s">
        <v>866</v>
      </c>
      <c r="T795" s="426" t="s">
        <v>903</v>
      </c>
      <c r="U795" s="396" t="s">
        <v>183</v>
      </c>
      <c r="V795" s="380">
        <v>14</v>
      </c>
    </row>
    <row r="796" spans="1:22" s="268" customFormat="1" ht="25.5" customHeight="1">
      <c r="A796" s="579"/>
      <c r="B796" s="611"/>
      <c r="C796" s="581"/>
      <c r="D796" s="573"/>
      <c r="E796" s="503" t="s">
        <v>655</v>
      </c>
      <c r="F796" s="262" t="s">
        <v>904</v>
      </c>
      <c r="G796" s="377" t="s">
        <v>20</v>
      </c>
      <c r="H796" s="378">
        <f>I796+J796+K796</f>
        <v>3</v>
      </c>
      <c r="I796" s="379">
        <v>3</v>
      </c>
      <c r="J796" s="379"/>
      <c r="K796" s="379"/>
      <c r="L796" s="379"/>
      <c r="M796" s="379"/>
      <c r="N796" s="379"/>
      <c r="O796" s="379"/>
      <c r="P796" s="379"/>
      <c r="Q796" s="379"/>
      <c r="R796" s="465" t="s">
        <v>1108</v>
      </c>
      <c r="S796" s="464" t="s">
        <v>866</v>
      </c>
      <c r="T796" s="426" t="s">
        <v>905</v>
      </c>
      <c r="U796" s="380" t="s">
        <v>183</v>
      </c>
      <c r="V796" s="380">
        <v>4</v>
      </c>
    </row>
    <row r="797" spans="1:22" s="268" customFormat="1" ht="3.75" hidden="1" customHeight="1">
      <c r="A797" s="579"/>
      <c r="B797" s="611"/>
      <c r="C797" s="581"/>
      <c r="D797" s="576"/>
      <c r="E797" s="376" t="s">
        <v>18</v>
      </c>
      <c r="F797" s="381"/>
      <c r="G797" s="382"/>
      <c r="H797" s="378">
        <f>I797+J797+L797+M797+N797+O797+P797+Q797</f>
        <v>0</v>
      </c>
      <c r="I797" s="382"/>
      <c r="J797" s="382"/>
      <c r="K797" s="382"/>
      <c r="L797" s="382"/>
      <c r="M797" s="382"/>
      <c r="N797" s="382"/>
      <c r="O797" s="382"/>
      <c r="P797" s="382"/>
      <c r="Q797" s="382"/>
      <c r="R797" s="448"/>
      <c r="S797" s="464"/>
      <c r="T797" s="426"/>
      <c r="U797" s="380"/>
      <c r="V797" s="380"/>
    </row>
    <row r="798" spans="1:22" s="268" customFormat="1" ht="15" customHeight="1">
      <c r="A798" s="579"/>
      <c r="B798" s="611"/>
      <c r="C798" s="581"/>
      <c r="D798" s="584" t="s">
        <v>21</v>
      </c>
      <c r="E798" s="585"/>
      <c r="F798" s="585"/>
      <c r="G798" s="586"/>
      <c r="H798" s="391">
        <f>H795+H796</f>
        <v>9.5</v>
      </c>
      <c r="I798" s="391">
        <f>I795+I796+I797</f>
        <v>6</v>
      </c>
      <c r="J798" s="391">
        <f>J795+J796+J797</f>
        <v>0</v>
      </c>
      <c r="K798" s="391">
        <f>K795+K796+K797</f>
        <v>3.5</v>
      </c>
      <c r="L798" s="391">
        <f t="shared" ref="L798:Q798" si="229">L795+L796+L797</f>
        <v>0</v>
      </c>
      <c r="M798" s="391">
        <f t="shared" si="229"/>
        <v>0</v>
      </c>
      <c r="N798" s="391">
        <f t="shared" si="229"/>
        <v>0</v>
      </c>
      <c r="O798" s="391">
        <f t="shared" si="229"/>
        <v>0</v>
      </c>
      <c r="P798" s="391">
        <f t="shared" si="229"/>
        <v>0</v>
      </c>
      <c r="Q798" s="391">
        <f t="shared" si="229"/>
        <v>0</v>
      </c>
      <c r="R798" s="587"/>
      <c r="S798" s="587"/>
      <c r="T798" s="587"/>
      <c r="U798" s="587"/>
      <c r="V798" s="588"/>
    </row>
    <row r="799" spans="1:22" s="268" customFormat="1" ht="30" customHeight="1">
      <c r="A799" s="579" t="s">
        <v>425</v>
      </c>
      <c r="B799" s="611" t="s">
        <v>173</v>
      </c>
      <c r="C799" s="581" t="s">
        <v>186</v>
      </c>
      <c r="D799" s="572" t="s">
        <v>204</v>
      </c>
      <c r="E799" s="582" t="s">
        <v>906</v>
      </c>
      <c r="F799" s="583"/>
      <c r="G799" s="373"/>
      <c r="H799" s="374"/>
      <c r="I799" s="374"/>
      <c r="J799" s="374"/>
      <c r="K799" s="374"/>
      <c r="L799" s="374"/>
      <c r="M799" s="374"/>
      <c r="N799" s="374"/>
      <c r="O799" s="374"/>
      <c r="P799" s="374"/>
      <c r="Q799" s="374"/>
      <c r="R799" s="422"/>
      <c r="S799" s="422"/>
      <c r="T799" s="423"/>
      <c r="U799" s="239"/>
      <c r="V799" s="239"/>
    </row>
    <row r="800" spans="1:22" s="268" customFormat="1" ht="52.5" customHeight="1">
      <c r="A800" s="579"/>
      <c r="B800" s="611"/>
      <c r="C800" s="581"/>
      <c r="D800" s="573"/>
      <c r="E800" s="502" t="s">
        <v>357</v>
      </c>
      <c r="F800" s="262" t="s">
        <v>906</v>
      </c>
      <c r="G800" s="377" t="s">
        <v>865</v>
      </c>
      <c r="H800" s="378">
        <f>I800+J800+L800+M800+N800+O800+P800+Q800+K800</f>
        <v>14</v>
      </c>
      <c r="I800" s="379"/>
      <c r="J800" s="379"/>
      <c r="K800" s="379">
        <v>14</v>
      </c>
      <c r="L800" s="379"/>
      <c r="M800" s="379"/>
      <c r="N800" s="379"/>
      <c r="O800" s="379"/>
      <c r="P800" s="379"/>
      <c r="Q800" s="379"/>
      <c r="R800" s="448" t="s">
        <v>1106</v>
      </c>
      <c r="S800" s="464" t="s">
        <v>866</v>
      </c>
      <c r="T800" s="426" t="s">
        <v>907</v>
      </c>
      <c r="U800" s="385" t="s">
        <v>183</v>
      </c>
      <c r="V800" s="380">
        <v>12</v>
      </c>
    </row>
    <row r="801" spans="1:22" s="268" customFormat="1" ht="15" hidden="1" customHeight="1">
      <c r="A801" s="579"/>
      <c r="B801" s="611"/>
      <c r="C801" s="581"/>
      <c r="D801" s="573"/>
      <c r="E801" s="384" t="s">
        <v>17</v>
      </c>
      <c r="F801" s="262"/>
      <c r="G801" s="377"/>
      <c r="H801" s="378">
        <f>I801+J801+L801+M801+N801+O801+P801+Q801</f>
        <v>0</v>
      </c>
      <c r="I801" s="377"/>
      <c r="J801" s="377"/>
      <c r="K801" s="377"/>
      <c r="L801" s="377"/>
      <c r="M801" s="377"/>
      <c r="N801" s="377"/>
      <c r="O801" s="377"/>
      <c r="P801" s="377"/>
      <c r="Q801" s="377"/>
      <c r="R801" s="448"/>
      <c r="S801" s="464"/>
      <c r="T801" s="426"/>
      <c r="U801" s="385"/>
      <c r="V801" s="380"/>
    </row>
    <row r="802" spans="1:22" s="268" customFormat="1" ht="15" hidden="1" customHeight="1">
      <c r="A802" s="579"/>
      <c r="B802" s="611"/>
      <c r="C802" s="581"/>
      <c r="D802" s="576"/>
      <c r="E802" s="376" t="s">
        <v>18</v>
      </c>
      <c r="F802" s="387"/>
      <c r="G802" s="382"/>
      <c r="H802" s="378">
        <f>I802+J802+L802+M802+N802+O802+P802+Q802</f>
        <v>0</v>
      </c>
      <c r="I802" s="382"/>
      <c r="J802" s="382"/>
      <c r="K802" s="382"/>
      <c r="L802" s="382"/>
      <c r="M802" s="382"/>
      <c r="N802" s="382"/>
      <c r="O802" s="382"/>
      <c r="P802" s="382"/>
      <c r="Q802" s="382"/>
      <c r="R802" s="448"/>
      <c r="S802" s="464"/>
      <c r="T802" s="426"/>
      <c r="U802" s="385"/>
      <c r="V802" s="380"/>
    </row>
    <row r="803" spans="1:22" s="268" customFormat="1" ht="15.75" customHeight="1">
      <c r="A803" s="579"/>
      <c r="B803" s="611"/>
      <c r="C803" s="581"/>
      <c r="D803" s="584" t="s">
        <v>21</v>
      </c>
      <c r="E803" s="585"/>
      <c r="F803" s="585"/>
      <c r="G803" s="586"/>
      <c r="H803" s="383">
        <f>H800</f>
        <v>14</v>
      </c>
      <c r="I803" s="392">
        <f>I800+I801+I802</f>
        <v>0</v>
      </c>
      <c r="J803" s="392">
        <f>J800+J801+J802</f>
        <v>0</v>
      </c>
      <c r="K803" s="392">
        <f>K800+K801+K802</f>
        <v>14</v>
      </c>
      <c r="L803" s="392">
        <f t="shared" ref="L803:Q803" si="230">L800+L801+L802</f>
        <v>0</v>
      </c>
      <c r="M803" s="392">
        <f t="shared" si="230"/>
        <v>0</v>
      </c>
      <c r="N803" s="392">
        <f t="shared" si="230"/>
        <v>0</v>
      </c>
      <c r="O803" s="392">
        <f t="shared" si="230"/>
        <v>0</v>
      </c>
      <c r="P803" s="392">
        <f t="shared" si="230"/>
        <v>0</v>
      </c>
      <c r="Q803" s="392">
        <f t="shared" si="230"/>
        <v>0</v>
      </c>
      <c r="R803" s="605"/>
      <c r="S803" s="606"/>
      <c r="T803" s="606"/>
      <c r="U803" s="606"/>
      <c r="V803" s="607"/>
    </row>
    <row r="804" spans="1:22" s="268" customFormat="1" ht="20.25" customHeight="1">
      <c r="A804" s="579" t="s">
        <v>425</v>
      </c>
      <c r="B804" s="611" t="s">
        <v>173</v>
      </c>
      <c r="C804" s="581" t="s">
        <v>186</v>
      </c>
      <c r="D804" s="572" t="s">
        <v>308</v>
      </c>
      <c r="E804" s="582" t="s">
        <v>908</v>
      </c>
      <c r="F804" s="583"/>
      <c r="G804" s="373"/>
      <c r="H804" s="374"/>
      <c r="I804" s="374"/>
      <c r="J804" s="374"/>
      <c r="K804" s="374"/>
      <c r="L804" s="374"/>
      <c r="M804" s="374"/>
      <c r="N804" s="374"/>
      <c r="O804" s="374"/>
      <c r="P804" s="374"/>
      <c r="Q804" s="374"/>
      <c r="R804" s="422"/>
      <c r="S804" s="422"/>
      <c r="T804" s="423"/>
      <c r="U804" s="239"/>
      <c r="V804" s="239"/>
    </row>
    <row r="805" spans="1:22" s="268" customFormat="1" ht="28.5" customHeight="1">
      <c r="A805" s="579"/>
      <c r="B805" s="611"/>
      <c r="C805" s="581"/>
      <c r="D805" s="573"/>
      <c r="E805" s="502" t="s">
        <v>357</v>
      </c>
      <c r="F805" s="262" t="s">
        <v>909</v>
      </c>
      <c r="G805" s="377" t="s">
        <v>865</v>
      </c>
      <c r="H805" s="378">
        <f>I805+J805+L805+M805+N805+O805+P805+Q805+K805</f>
        <v>1</v>
      </c>
      <c r="I805" s="394"/>
      <c r="J805" s="379"/>
      <c r="K805" s="379">
        <v>1</v>
      </c>
      <c r="L805" s="379"/>
      <c r="M805" s="379"/>
      <c r="N805" s="379"/>
      <c r="O805" s="379"/>
      <c r="P805" s="379"/>
      <c r="Q805" s="379"/>
      <c r="R805" s="448" t="s">
        <v>180</v>
      </c>
      <c r="S805" s="464" t="s">
        <v>866</v>
      </c>
      <c r="T805" s="426" t="s">
        <v>910</v>
      </c>
      <c r="U805" s="385" t="s">
        <v>183</v>
      </c>
      <c r="V805" s="263" t="s">
        <v>911</v>
      </c>
    </row>
    <row r="806" spans="1:22" s="268" customFormat="1" ht="15" hidden="1" customHeight="1">
      <c r="A806" s="579"/>
      <c r="B806" s="611"/>
      <c r="C806" s="581"/>
      <c r="D806" s="573"/>
      <c r="E806" s="384" t="s">
        <v>17</v>
      </c>
      <c r="F806" s="262"/>
      <c r="G806" s="377"/>
      <c r="H806" s="378">
        <f>I806+J806+L806+M806+N806+O806+P806+Q806</f>
        <v>0</v>
      </c>
      <c r="I806" s="377"/>
      <c r="J806" s="377"/>
      <c r="K806" s="377"/>
      <c r="L806" s="377"/>
      <c r="M806" s="377"/>
      <c r="N806" s="377"/>
      <c r="O806" s="377"/>
      <c r="P806" s="377"/>
      <c r="Q806" s="377"/>
      <c r="R806" s="448"/>
      <c r="S806" s="464"/>
      <c r="T806" s="426"/>
      <c r="U806" s="385"/>
      <c r="V806" s="380"/>
    </row>
    <row r="807" spans="1:22" s="268" customFormat="1" ht="0.75" hidden="1" customHeight="1">
      <c r="A807" s="579"/>
      <c r="B807" s="611"/>
      <c r="C807" s="581"/>
      <c r="D807" s="576"/>
      <c r="E807" s="376" t="s">
        <v>18</v>
      </c>
      <c r="F807" s="387"/>
      <c r="G807" s="382"/>
      <c r="H807" s="378">
        <f>I807+J807+L807+M807+N807+O807+P807+Q807</f>
        <v>0</v>
      </c>
      <c r="I807" s="382"/>
      <c r="J807" s="382"/>
      <c r="K807" s="382"/>
      <c r="L807" s="382"/>
      <c r="M807" s="382"/>
      <c r="N807" s="382"/>
      <c r="O807" s="382"/>
      <c r="P807" s="382"/>
      <c r="Q807" s="382"/>
      <c r="R807" s="448"/>
      <c r="S807" s="464"/>
      <c r="T807" s="426"/>
      <c r="U807" s="385"/>
      <c r="V807" s="380"/>
    </row>
    <row r="808" spans="1:22" s="268" customFormat="1" ht="18.75" customHeight="1">
      <c r="A808" s="579"/>
      <c r="B808" s="611"/>
      <c r="C808" s="581"/>
      <c r="D808" s="584" t="s">
        <v>21</v>
      </c>
      <c r="E808" s="585"/>
      <c r="F808" s="585"/>
      <c r="G808" s="586"/>
      <c r="H808" s="383">
        <f>J808</f>
        <v>0</v>
      </c>
      <c r="I808" s="392">
        <f>I805+I806+I807</f>
        <v>0</v>
      </c>
      <c r="J808" s="392">
        <f>J805+J806+J807</f>
        <v>0</v>
      </c>
      <c r="K808" s="392">
        <f>K805+K806+K807</f>
        <v>1</v>
      </c>
      <c r="L808" s="392">
        <f t="shared" ref="L808:Q808" si="231">L805+L806+L807</f>
        <v>0</v>
      </c>
      <c r="M808" s="392">
        <f t="shared" si="231"/>
        <v>0</v>
      </c>
      <c r="N808" s="392">
        <f t="shared" si="231"/>
        <v>0</v>
      </c>
      <c r="O808" s="392">
        <f t="shared" si="231"/>
        <v>0</v>
      </c>
      <c r="P808" s="392">
        <f t="shared" si="231"/>
        <v>0</v>
      </c>
      <c r="Q808" s="392">
        <f t="shared" si="231"/>
        <v>0</v>
      </c>
      <c r="R808" s="605"/>
      <c r="S808" s="606"/>
      <c r="T808" s="606"/>
      <c r="U808" s="606"/>
      <c r="V808" s="607"/>
    </row>
    <row r="809" spans="1:22" s="268" customFormat="1" ht="22.5" customHeight="1">
      <c r="A809" s="579" t="s">
        <v>425</v>
      </c>
      <c r="B809" s="611" t="s">
        <v>173</v>
      </c>
      <c r="C809" s="581" t="s">
        <v>186</v>
      </c>
      <c r="D809" s="572" t="s">
        <v>243</v>
      </c>
      <c r="E809" s="582" t="s">
        <v>912</v>
      </c>
      <c r="F809" s="583"/>
      <c r="G809" s="373"/>
      <c r="H809" s="374"/>
      <c r="I809" s="374"/>
      <c r="J809" s="374"/>
      <c r="K809" s="374"/>
      <c r="L809" s="374"/>
      <c r="M809" s="374"/>
      <c r="N809" s="374"/>
      <c r="O809" s="374"/>
      <c r="P809" s="374"/>
      <c r="Q809" s="374"/>
      <c r="R809" s="422"/>
      <c r="S809" s="422"/>
      <c r="T809" s="423"/>
      <c r="U809" s="239"/>
      <c r="V809" s="239"/>
    </row>
    <row r="810" spans="1:22" s="268" customFormat="1" ht="42.75" customHeight="1">
      <c r="A810" s="579"/>
      <c r="B810" s="611"/>
      <c r="C810" s="581"/>
      <c r="D810" s="573"/>
      <c r="E810" s="502" t="s">
        <v>357</v>
      </c>
      <c r="F810" s="262" t="s">
        <v>913</v>
      </c>
      <c r="G810" s="377" t="s">
        <v>20</v>
      </c>
      <c r="H810" s="378">
        <f>I810</f>
        <v>8</v>
      </c>
      <c r="I810" s="397">
        <v>8</v>
      </c>
      <c r="J810" s="377"/>
      <c r="K810" s="377"/>
      <c r="L810" s="377"/>
      <c r="M810" s="377"/>
      <c r="N810" s="377"/>
      <c r="O810" s="377"/>
      <c r="P810" s="377"/>
      <c r="Q810" s="377"/>
      <c r="R810" s="448" t="s">
        <v>1106</v>
      </c>
      <c r="S810" s="464" t="s">
        <v>914</v>
      </c>
      <c r="T810" s="426" t="s">
        <v>915</v>
      </c>
      <c r="U810" s="385" t="s">
        <v>183</v>
      </c>
      <c r="V810" s="380">
        <v>50</v>
      </c>
    </row>
    <row r="811" spans="1:22" s="268" customFormat="1" ht="15" hidden="1" customHeight="1">
      <c r="A811" s="579"/>
      <c r="B811" s="611"/>
      <c r="C811" s="581"/>
      <c r="D811" s="573"/>
      <c r="E811" s="384"/>
      <c r="F811" s="262"/>
      <c r="G811" s="377"/>
      <c r="H811" s="378"/>
      <c r="I811" s="377"/>
      <c r="J811" s="377"/>
      <c r="K811" s="377"/>
      <c r="L811" s="377"/>
      <c r="M811" s="377"/>
      <c r="N811" s="377"/>
      <c r="O811" s="377"/>
      <c r="P811" s="377"/>
      <c r="Q811" s="377"/>
      <c r="R811" s="448"/>
      <c r="S811" s="464"/>
      <c r="T811" s="426"/>
      <c r="U811" s="385"/>
      <c r="V811" s="380"/>
    </row>
    <row r="812" spans="1:22" s="268" customFormat="1" ht="0.75" customHeight="1">
      <c r="A812" s="579"/>
      <c r="B812" s="611"/>
      <c r="C812" s="581"/>
      <c r="D812" s="576"/>
      <c r="E812" s="376"/>
      <c r="F812" s="387"/>
      <c r="G812" s="382"/>
      <c r="H812" s="378"/>
      <c r="I812" s="382"/>
      <c r="J812" s="382"/>
      <c r="K812" s="382"/>
      <c r="L812" s="382"/>
      <c r="M812" s="382"/>
      <c r="N812" s="382"/>
      <c r="O812" s="382"/>
      <c r="P812" s="382"/>
      <c r="Q812" s="382"/>
      <c r="R812" s="448"/>
      <c r="S812" s="464"/>
      <c r="T812" s="426"/>
      <c r="U812" s="385"/>
      <c r="V812" s="380"/>
    </row>
    <row r="813" spans="1:22" s="268" customFormat="1" ht="18.75" customHeight="1">
      <c r="A813" s="579"/>
      <c r="B813" s="611"/>
      <c r="C813" s="581"/>
      <c r="D813" s="584" t="s">
        <v>21</v>
      </c>
      <c r="E813" s="585"/>
      <c r="F813" s="585"/>
      <c r="G813" s="586"/>
      <c r="H813" s="383">
        <f>I813</f>
        <v>8</v>
      </c>
      <c r="I813" s="392">
        <f>I810+I811+I812</f>
        <v>8</v>
      </c>
      <c r="J813" s="392">
        <f t="shared" ref="J813:Q813" si="232">J810+J811+J812</f>
        <v>0</v>
      </c>
      <c r="K813" s="392">
        <f t="shared" si="232"/>
        <v>0</v>
      </c>
      <c r="L813" s="392">
        <f t="shared" si="232"/>
        <v>0</v>
      </c>
      <c r="M813" s="392">
        <f t="shared" si="232"/>
        <v>0</v>
      </c>
      <c r="N813" s="392">
        <f t="shared" si="232"/>
        <v>0</v>
      </c>
      <c r="O813" s="392">
        <f t="shared" si="232"/>
        <v>0</v>
      </c>
      <c r="P813" s="392">
        <f t="shared" si="232"/>
        <v>0</v>
      </c>
      <c r="Q813" s="392">
        <f t="shared" si="232"/>
        <v>0</v>
      </c>
      <c r="R813" s="605"/>
      <c r="S813" s="606"/>
      <c r="T813" s="606"/>
      <c r="U813" s="606"/>
      <c r="V813" s="607"/>
    </row>
    <row r="814" spans="1:22" s="268" customFormat="1" ht="19.5" customHeight="1">
      <c r="A814" s="579" t="s">
        <v>425</v>
      </c>
      <c r="B814" s="611" t="s">
        <v>173</v>
      </c>
      <c r="C814" s="581" t="s">
        <v>186</v>
      </c>
      <c r="D814" s="572" t="s">
        <v>249</v>
      </c>
      <c r="E814" s="582" t="s">
        <v>916</v>
      </c>
      <c r="F814" s="583"/>
      <c r="G814" s="373"/>
      <c r="H814" s="374"/>
      <c r="I814" s="374"/>
      <c r="J814" s="374"/>
      <c r="K814" s="374"/>
      <c r="L814" s="374"/>
      <c r="M814" s="374"/>
      <c r="N814" s="374"/>
      <c r="O814" s="374"/>
      <c r="P814" s="374"/>
      <c r="Q814" s="374"/>
      <c r="R814" s="422"/>
      <c r="S814" s="422"/>
      <c r="T814" s="423"/>
      <c r="U814" s="239"/>
      <c r="V814" s="239"/>
    </row>
    <row r="815" spans="1:22" s="268" customFormat="1" ht="39.75" customHeight="1">
      <c r="A815" s="579"/>
      <c r="B815" s="611"/>
      <c r="C815" s="581"/>
      <c r="D815" s="573"/>
      <c r="E815" s="502" t="s">
        <v>357</v>
      </c>
      <c r="F815" s="262" t="s">
        <v>917</v>
      </c>
      <c r="G815" s="377" t="s">
        <v>20</v>
      </c>
      <c r="H815" s="378">
        <f>I815</f>
        <v>884.3</v>
      </c>
      <c r="I815" s="397">
        <v>884.3</v>
      </c>
      <c r="J815" s="377"/>
      <c r="K815" s="377"/>
      <c r="L815" s="377"/>
      <c r="M815" s="377"/>
      <c r="N815" s="377"/>
      <c r="O815" s="377"/>
      <c r="P815" s="377"/>
      <c r="Q815" s="377"/>
      <c r="R815" s="448" t="s">
        <v>1105</v>
      </c>
      <c r="S815" s="464" t="s">
        <v>866</v>
      </c>
      <c r="T815" s="426" t="s">
        <v>918</v>
      </c>
      <c r="U815" s="385" t="s">
        <v>183</v>
      </c>
      <c r="V815" s="380">
        <v>14</v>
      </c>
    </row>
    <row r="816" spans="1:22" s="268" customFormat="1" ht="15" hidden="1" customHeight="1">
      <c r="A816" s="579"/>
      <c r="B816" s="611"/>
      <c r="C816" s="581"/>
      <c r="D816" s="573"/>
      <c r="E816" s="384"/>
      <c r="F816" s="262"/>
      <c r="G816" s="377"/>
      <c r="H816" s="378"/>
      <c r="I816" s="377"/>
      <c r="J816" s="377"/>
      <c r="K816" s="377"/>
      <c r="L816" s="377"/>
      <c r="M816" s="377"/>
      <c r="N816" s="377"/>
      <c r="O816" s="377"/>
      <c r="P816" s="377"/>
      <c r="Q816" s="377"/>
      <c r="R816" s="448"/>
      <c r="S816" s="464"/>
      <c r="T816" s="426"/>
      <c r="U816" s="385"/>
      <c r="V816" s="380"/>
    </row>
    <row r="817" spans="1:22" s="268" customFormat="1" ht="0.75" customHeight="1">
      <c r="A817" s="579"/>
      <c r="B817" s="611"/>
      <c r="C817" s="581"/>
      <c r="D817" s="576"/>
      <c r="E817" s="376"/>
      <c r="F817" s="387"/>
      <c r="G817" s="382"/>
      <c r="H817" s="378"/>
      <c r="I817" s="382"/>
      <c r="J817" s="382"/>
      <c r="K817" s="382"/>
      <c r="L817" s="382"/>
      <c r="M817" s="382"/>
      <c r="N817" s="382"/>
      <c r="O817" s="382"/>
      <c r="P817" s="382"/>
      <c r="Q817" s="382"/>
      <c r="R817" s="448"/>
      <c r="S817" s="464"/>
      <c r="T817" s="426"/>
      <c r="U817" s="385"/>
      <c r="V817" s="380"/>
    </row>
    <row r="818" spans="1:22" s="268" customFormat="1" ht="18.75" customHeight="1">
      <c r="A818" s="579"/>
      <c r="B818" s="611"/>
      <c r="C818" s="581"/>
      <c r="D818" s="584">
        <v>1</v>
      </c>
      <c r="E818" s="585"/>
      <c r="F818" s="585"/>
      <c r="G818" s="586"/>
      <c r="H818" s="383">
        <f>H815+H816+H817</f>
        <v>884.3</v>
      </c>
      <c r="I818" s="383">
        <f t="shared" ref="I818:Q818" si="233">I815+I816+I817</f>
        <v>884.3</v>
      </c>
      <c r="J818" s="383">
        <f t="shared" si="233"/>
        <v>0</v>
      </c>
      <c r="K818" s="383">
        <f t="shared" si="233"/>
        <v>0</v>
      </c>
      <c r="L818" s="383">
        <f t="shared" si="233"/>
        <v>0</v>
      </c>
      <c r="M818" s="383">
        <f t="shared" si="233"/>
        <v>0</v>
      </c>
      <c r="N818" s="383">
        <f t="shared" si="233"/>
        <v>0</v>
      </c>
      <c r="O818" s="383">
        <f t="shared" si="233"/>
        <v>0</v>
      </c>
      <c r="P818" s="383">
        <f t="shared" si="233"/>
        <v>0</v>
      </c>
      <c r="Q818" s="383">
        <f t="shared" si="233"/>
        <v>0</v>
      </c>
      <c r="R818" s="605"/>
      <c r="S818" s="606"/>
      <c r="T818" s="606"/>
      <c r="U818" s="606"/>
      <c r="V818" s="607"/>
    </row>
    <row r="819" spans="1:22" s="268" customFormat="1" ht="22.5" customHeight="1">
      <c r="A819" s="579" t="s">
        <v>425</v>
      </c>
      <c r="B819" s="611" t="s">
        <v>173</v>
      </c>
      <c r="C819" s="581" t="s">
        <v>186</v>
      </c>
      <c r="D819" s="572" t="s">
        <v>421</v>
      </c>
      <c r="E819" s="582" t="s">
        <v>919</v>
      </c>
      <c r="F819" s="583"/>
      <c r="G819" s="373"/>
      <c r="H819" s="374"/>
      <c r="I819" s="374"/>
      <c r="J819" s="374"/>
      <c r="K819" s="374"/>
      <c r="L819" s="374"/>
      <c r="M819" s="374"/>
      <c r="N819" s="374"/>
      <c r="O819" s="374"/>
      <c r="P819" s="374"/>
      <c r="Q819" s="374"/>
      <c r="R819" s="422"/>
      <c r="S819" s="422"/>
      <c r="T819" s="423"/>
      <c r="U819" s="239"/>
      <c r="V819" s="239"/>
    </row>
    <row r="820" spans="1:22" s="268" customFormat="1" ht="41.25" customHeight="1">
      <c r="A820" s="579"/>
      <c r="B820" s="611"/>
      <c r="C820" s="581"/>
      <c r="D820" s="573"/>
      <c r="E820" s="502" t="s">
        <v>357</v>
      </c>
      <c r="F820" s="262" t="s">
        <v>920</v>
      </c>
      <c r="G820" s="377" t="s">
        <v>865</v>
      </c>
      <c r="H820" s="378">
        <f>K820</f>
        <v>1.7</v>
      </c>
      <c r="I820" s="394"/>
      <c r="J820" s="379"/>
      <c r="K820" s="379">
        <v>1.7</v>
      </c>
      <c r="L820" s="379"/>
      <c r="M820" s="379"/>
      <c r="N820" s="379"/>
      <c r="O820" s="379"/>
      <c r="P820" s="379"/>
      <c r="Q820" s="379"/>
      <c r="R820" s="448" t="s">
        <v>180</v>
      </c>
      <c r="S820" s="464" t="s">
        <v>866</v>
      </c>
      <c r="T820" s="426" t="s">
        <v>921</v>
      </c>
      <c r="U820" s="385" t="s">
        <v>183</v>
      </c>
      <c r="V820" s="263" t="s">
        <v>911</v>
      </c>
    </row>
    <row r="821" spans="1:22" s="268" customFormat="1" ht="15" hidden="1" customHeight="1">
      <c r="A821" s="579"/>
      <c r="B821" s="611"/>
      <c r="C821" s="581"/>
      <c r="D821" s="573"/>
      <c r="E821" s="384"/>
      <c r="F821" s="262"/>
      <c r="G821" s="377"/>
      <c r="H821" s="378"/>
      <c r="I821" s="377"/>
      <c r="J821" s="377"/>
      <c r="K821" s="377"/>
      <c r="L821" s="377"/>
      <c r="M821" s="377"/>
      <c r="N821" s="377"/>
      <c r="O821" s="377"/>
      <c r="P821" s="377"/>
      <c r="Q821" s="377"/>
      <c r="R821" s="448"/>
      <c r="S821" s="464"/>
      <c r="T821" s="426"/>
      <c r="U821" s="385"/>
      <c r="V821" s="380"/>
    </row>
    <row r="822" spans="1:22" s="268" customFormat="1" ht="0.75" customHeight="1">
      <c r="A822" s="579"/>
      <c r="B822" s="611"/>
      <c r="C822" s="581"/>
      <c r="D822" s="576"/>
      <c r="E822" s="376"/>
      <c r="F822" s="387"/>
      <c r="G822" s="382"/>
      <c r="H822" s="378"/>
      <c r="I822" s="382"/>
      <c r="J822" s="382"/>
      <c r="K822" s="382"/>
      <c r="L822" s="382"/>
      <c r="M822" s="382"/>
      <c r="N822" s="382"/>
      <c r="O822" s="382"/>
      <c r="P822" s="382"/>
      <c r="Q822" s="382"/>
      <c r="R822" s="448"/>
      <c r="S822" s="464"/>
      <c r="T822" s="426"/>
      <c r="U822" s="385"/>
      <c r="V822" s="380"/>
    </row>
    <row r="823" spans="1:22" s="268" customFormat="1" ht="18.75" customHeight="1">
      <c r="A823" s="579"/>
      <c r="B823" s="611"/>
      <c r="C823" s="581"/>
      <c r="D823" s="584" t="s">
        <v>21</v>
      </c>
      <c r="E823" s="585"/>
      <c r="F823" s="585"/>
      <c r="G823" s="586"/>
      <c r="H823" s="383">
        <f>H820</f>
        <v>1.7</v>
      </c>
      <c r="I823" s="392">
        <f>I820+I821+I822</f>
        <v>0</v>
      </c>
      <c r="J823" s="392">
        <f t="shared" ref="J823:Q823" si="234">J820+J821+J822</f>
        <v>0</v>
      </c>
      <c r="K823" s="392">
        <f t="shared" si="234"/>
        <v>1.7</v>
      </c>
      <c r="L823" s="392">
        <f t="shared" si="234"/>
        <v>0</v>
      </c>
      <c r="M823" s="392">
        <f t="shared" si="234"/>
        <v>0</v>
      </c>
      <c r="N823" s="392">
        <f t="shared" si="234"/>
        <v>0</v>
      </c>
      <c r="O823" s="392">
        <f t="shared" si="234"/>
        <v>0</v>
      </c>
      <c r="P823" s="392">
        <f t="shared" si="234"/>
        <v>0</v>
      </c>
      <c r="Q823" s="392">
        <f t="shared" si="234"/>
        <v>0</v>
      </c>
      <c r="R823" s="605"/>
      <c r="S823" s="606"/>
      <c r="T823" s="606"/>
      <c r="U823" s="606"/>
      <c r="V823" s="607"/>
    </row>
    <row r="824" spans="1:22" s="268" customFormat="1" ht="27" customHeight="1">
      <c r="A824" s="579" t="s">
        <v>425</v>
      </c>
      <c r="B824" s="611" t="s">
        <v>173</v>
      </c>
      <c r="C824" s="581" t="s">
        <v>186</v>
      </c>
      <c r="D824" s="572" t="s">
        <v>425</v>
      </c>
      <c r="E824" s="582" t="s">
        <v>922</v>
      </c>
      <c r="F824" s="583"/>
      <c r="G824" s="373"/>
      <c r="H824" s="374"/>
      <c r="I824" s="374"/>
      <c r="J824" s="374"/>
      <c r="K824" s="374"/>
      <c r="L824" s="374"/>
      <c r="M824" s="374"/>
      <c r="N824" s="374"/>
      <c r="O824" s="374"/>
      <c r="P824" s="374"/>
      <c r="Q824" s="374"/>
      <c r="R824" s="422"/>
      <c r="S824" s="422"/>
      <c r="T824" s="423"/>
      <c r="U824" s="239"/>
      <c r="V824" s="239"/>
    </row>
    <row r="825" spans="1:22" s="268" customFormat="1" ht="55.5" customHeight="1">
      <c r="A825" s="579"/>
      <c r="B825" s="611"/>
      <c r="C825" s="581"/>
      <c r="D825" s="573"/>
      <c r="E825" s="502" t="s">
        <v>357</v>
      </c>
      <c r="F825" s="262" t="s">
        <v>923</v>
      </c>
      <c r="G825" s="263" t="s">
        <v>20</v>
      </c>
      <c r="H825" s="378">
        <f>I825</f>
        <v>5</v>
      </c>
      <c r="I825" s="397">
        <v>5</v>
      </c>
      <c r="J825" s="377"/>
      <c r="K825" s="377"/>
      <c r="L825" s="377"/>
      <c r="M825" s="377"/>
      <c r="N825" s="377"/>
      <c r="O825" s="377"/>
      <c r="P825" s="377"/>
      <c r="Q825" s="377"/>
      <c r="R825" s="448" t="s">
        <v>180</v>
      </c>
      <c r="S825" s="464" t="s">
        <v>866</v>
      </c>
      <c r="T825" s="426" t="s">
        <v>924</v>
      </c>
      <c r="U825" s="385" t="s">
        <v>183</v>
      </c>
      <c r="V825" s="263" t="s">
        <v>911</v>
      </c>
    </row>
    <row r="826" spans="1:22" s="268" customFormat="1" ht="0.75" customHeight="1">
      <c r="A826" s="579"/>
      <c r="B826" s="611"/>
      <c r="C826" s="581"/>
      <c r="D826" s="573"/>
      <c r="E826" s="384"/>
      <c r="F826" s="262"/>
      <c r="G826" s="377"/>
      <c r="H826" s="378"/>
      <c r="I826" s="377"/>
      <c r="J826" s="377"/>
      <c r="K826" s="377"/>
      <c r="L826" s="377"/>
      <c r="M826" s="377"/>
      <c r="N826" s="377"/>
      <c r="O826" s="377"/>
      <c r="P826" s="377"/>
      <c r="Q826" s="377"/>
      <c r="R826" s="448"/>
      <c r="S826" s="464"/>
      <c r="T826" s="426"/>
      <c r="U826" s="385"/>
      <c r="V826" s="380"/>
    </row>
    <row r="827" spans="1:22" s="268" customFormat="1" ht="12.75" hidden="1" customHeight="1">
      <c r="A827" s="579"/>
      <c r="B827" s="611"/>
      <c r="C827" s="581"/>
      <c r="D827" s="576"/>
      <c r="E827" s="376"/>
      <c r="F827" s="387"/>
      <c r="G827" s="382"/>
      <c r="H827" s="378"/>
      <c r="I827" s="382"/>
      <c r="J827" s="382"/>
      <c r="K827" s="382"/>
      <c r="L827" s="382"/>
      <c r="M827" s="382"/>
      <c r="N827" s="382"/>
      <c r="O827" s="382"/>
      <c r="P827" s="382"/>
      <c r="Q827" s="382"/>
      <c r="R827" s="448"/>
      <c r="S827" s="464"/>
      <c r="T827" s="426"/>
      <c r="U827" s="385"/>
      <c r="V827" s="380"/>
    </row>
    <row r="828" spans="1:22" s="268" customFormat="1" ht="18.75" customHeight="1">
      <c r="A828" s="579"/>
      <c r="B828" s="611"/>
      <c r="C828" s="581"/>
      <c r="D828" s="584" t="s">
        <v>21</v>
      </c>
      <c r="E828" s="585"/>
      <c r="F828" s="585"/>
      <c r="G828" s="586"/>
      <c r="H828" s="383">
        <f>H825+H826+H827</f>
        <v>5</v>
      </c>
      <c r="I828" s="392">
        <f>I825+I826+I827</f>
        <v>5</v>
      </c>
      <c r="J828" s="392">
        <f t="shared" ref="J828:Q828" si="235">J825+J826+J827</f>
        <v>0</v>
      </c>
      <c r="K828" s="392">
        <f t="shared" si="235"/>
        <v>0</v>
      </c>
      <c r="L828" s="392">
        <f t="shared" si="235"/>
        <v>0</v>
      </c>
      <c r="M828" s="392">
        <f t="shared" si="235"/>
        <v>0</v>
      </c>
      <c r="N828" s="392">
        <f t="shared" si="235"/>
        <v>0</v>
      </c>
      <c r="O828" s="392">
        <f t="shared" si="235"/>
        <v>0</v>
      </c>
      <c r="P828" s="392">
        <f t="shared" si="235"/>
        <v>0</v>
      </c>
      <c r="Q828" s="392">
        <f t="shared" si="235"/>
        <v>0</v>
      </c>
      <c r="R828" s="605"/>
      <c r="S828" s="606"/>
      <c r="T828" s="606"/>
      <c r="U828" s="606"/>
      <c r="V828" s="607"/>
    </row>
    <row r="829" spans="1:22" s="268" customFormat="1" ht="15" customHeight="1">
      <c r="A829" s="389" t="s">
        <v>425</v>
      </c>
      <c r="B829" s="232" t="s">
        <v>173</v>
      </c>
      <c r="C829" s="269" t="s">
        <v>186</v>
      </c>
      <c r="D829" s="593" t="s">
        <v>22</v>
      </c>
      <c r="E829" s="593"/>
      <c r="F829" s="593"/>
      <c r="G829" s="593"/>
      <c r="H829" s="390">
        <f>H798+H803+H808+H813+H818+H823+H828</f>
        <v>922.5</v>
      </c>
      <c r="I829" s="390">
        <f>I798+I803+I808+I813+I818+I823+I828</f>
        <v>903.3</v>
      </c>
      <c r="J829" s="390">
        <f>J798+J803+J808+J813+J818+J823+J828</f>
        <v>0</v>
      </c>
      <c r="K829" s="390">
        <f>K798+K803+K808+K813+K818+K823+K828</f>
        <v>20.2</v>
      </c>
      <c r="L829" s="390">
        <f t="shared" ref="L829:Q829" si="236">L798+L803</f>
        <v>0</v>
      </c>
      <c r="M829" s="390">
        <f t="shared" si="236"/>
        <v>0</v>
      </c>
      <c r="N829" s="390">
        <f t="shared" si="236"/>
        <v>0</v>
      </c>
      <c r="O829" s="390">
        <f t="shared" si="236"/>
        <v>0</v>
      </c>
      <c r="P829" s="390">
        <f t="shared" si="236"/>
        <v>0</v>
      </c>
      <c r="Q829" s="390">
        <f t="shared" si="236"/>
        <v>0</v>
      </c>
      <c r="R829" s="594"/>
      <c r="S829" s="595"/>
      <c r="T829" s="595"/>
      <c r="U829" s="595"/>
      <c r="V829" s="596"/>
    </row>
    <row r="830" spans="1:22" s="268" customFormat="1" ht="15" customHeight="1">
      <c r="A830" s="389" t="s">
        <v>425</v>
      </c>
      <c r="B830" s="232" t="s">
        <v>173</v>
      </c>
      <c r="C830" s="269" t="s">
        <v>195</v>
      </c>
      <c r="D830" s="590" t="s">
        <v>1185</v>
      </c>
      <c r="E830" s="591"/>
      <c r="F830" s="591"/>
      <c r="G830" s="591"/>
      <c r="H830" s="591"/>
      <c r="I830" s="591"/>
      <c r="J830" s="591"/>
      <c r="K830" s="591"/>
      <c r="L830" s="591"/>
      <c r="M830" s="591"/>
      <c r="N830" s="591"/>
      <c r="O830" s="591"/>
      <c r="P830" s="591"/>
      <c r="Q830" s="591"/>
      <c r="R830" s="591"/>
      <c r="S830" s="591"/>
      <c r="T830" s="591"/>
      <c r="U830" s="591"/>
      <c r="V830" s="592"/>
    </row>
    <row r="831" spans="1:22" s="268" customFormat="1" ht="27" customHeight="1">
      <c r="A831" s="579" t="s">
        <v>425</v>
      </c>
      <c r="B831" s="611" t="s">
        <v>173</v>
      </c>
      <c r="C831" s="581" t="s">
        <v>195</v>
      </c>
      <c r="D831" s="572" t="s">
        <v>175</v>
      </c>
      <c r="E831" s="582" t="s">
        <v>925</v>
      </c>
      <c r="F831" s="583"/>
      <c r="G831" s="373"/>
      <c r="H831" s="374"/>
      <c r="I831" s="374"/>
      <c r="J831" s="374"/>
      <c r="K831" s="374"/>
      <c r="L831" s="374"/>
      <c r="M831" s="374"/>
      <c r="N831" s="374"/>
      <c r="O831" s="374"/>
      <c r="P831" s="374"/>
      <c r="Q831" s="374"/>
      <c r="R831" s="422"/>
      <c r="S831" s="422"/>
      <c r="T831" s="423"/>
      <c r="U831" s="239"/>
      <c r="V831" s="239"/>
    </row>
    <row r="832" spans="1:22" s="268" customFormat="1" ht="40.5" customHeight="1">
      <c r="A832" s="579"/>
      <c r="B832" s="611"/>
      <c r="C832" s="581"/>
      <c r="D832" s="573"/>
      <c r="E832" s="503" t="s">
        <v>357</v>
      </c>
      <c r="F832" s="262" t="s">
        <v>926</v>
      </c>
      <c r="G832" s="377" t="s">
        <v>865</v>
      </c>
      <c r="H832" s="378">
        <v>4</v>
      </c>
      <c r="I832" s="379"/>
      <c r="J832" s="379"/>
      <c r="K832" s="379">
        <v>4</v>
      </c>
      <c r="L832" s="379"/>
      <c r="M832" s="379"/>
      <c r="N832" s="379"/>
      <c r="O832" s="379"/>
      <c r="P832" s="379"/>
      <c r="Q832" s="379"/>
      <c r="R832" s="448" t="s">
        <v>1109</v>
      </c>
      <c r="S832" s="464" t="s">
        <v>866</v>
      </c>
      <c r="T832" s="426" t="s">
        <v>927</v>
      </c>
      <c r="U832" s="380" t="s">
        <v>183</v>
      </c>
      <c r="V832" s="380">
        <v>2</v>
      </c>
    </row>
    <row r="833" spans="1:22" s="268" customFormat="1" ht="1.5" hidden="1" customHeight="1">
      <c r="A833" s="579"/>
      <c r="B833" s="611"/>
      <c r="C833" s="581"/>
      <c r="D833" s="573"/>
      <c r="E833" s="376"/>
      <c r="F833" s="262"/>
      <c r="G833" s="377"/>
      <c r="H833" s="378"/>
      <c r="I833" s="377"/>
      <c r="J833" s="377"/>
      <c r="K833" s="377"/>
      <c r="L833" s="377"/>
      <c r="M833" s="377"/>
      <c r="N833" s="377"/>
      <c r="O833" s="377"/>
      <c r="P833" s="377"/>
      <c r="Q833" s="377"/>
      <c r="R833" s="448"/>
      <c r="S833" s="464"/>
      <c r="T833" s="426"/>
      <c r="U833" s="380"/>
      <c r="V833" s="380"/>
    </row>
    <row r="834" spans="1:22" s="268" customFormat="1" ht="3.75" hidden="1" customHeight="1">
      <c r="A834" s="579"/>
      <c r="B834" s="611"/>
      <c r="C834" s="581"/>
      <c r="D834" s="576"/>
      <c r="E834" s="376"/>
      <c r="F834" s="381"/>
      <c r="G834" s="382"/>
      <c r="H834" s="378"/>
      <c r="I834" s="382"/>
      <c r="J834" s="382"/>
      <c r="K834" s="382"/>
      <c r="L834" s="382"/>
      <c r="M834" s="382"/>
      <c r="N834" s="382"/>
      <c r="O834" s="382"/>
      <c r="P834" s="382"/>
      <c r="Q834" s="382"/>
      <c r="R834" s="448"/>
      <c r="S834" s="464"/>
      <c r="T834" s="426"/>
      <c r="U834" s="380"/>
      <c r="V834" s="380"/>
    </row>
    <row r="835" spans="1:22" s="268" customFormat="1" ht="15" customHeight="1">
      <c r="A835" s="579"/>
      <c r="B835" s="611"/>
      <c r="C835" s="581"/>
      <c r="D835" s="584" t="s">
        <v>21</v>
      </c>
      <c r="E835" s="585"/>
      <c r="F835" s="585"/>
      <c r="G835" s="586"/>
      <c r="H835" s="391">
        <f>H832</f>
        <v>4</v>
      </c>
      <c r="I835" s="391">
        <f t="shared" ref="I835:Q835" si="237">I832</f>
        <v>0</v>
      </c>
      <c r="J835" s="391">
        <f t="shared" si="237"/>
        <v>0</v>
      </c>
      <c r="K835" s="391">
        <f t="shared" si="237"/>
        <v>4</v>
      </c>
      <c r="L835" s="391">
        <f t="shared" si="237"/>
        <v>0</v>
      </c>
      <c r="M835" s="391">
        <f t="shared" si="237"/>
        <v>0</v>
      </c>
      <c r="N835" s="391">
        <f t="shared" si="237"/>
        <v>0</v>
      </c>
      <c r="O835" s="391">
        <f t="shared" si="237"/>
        <v>0</v>
      </c>
      <c r="P835" s="391">
        <f t="shared" si="237"/>
        <v>0</v>
      </c>
      <c r="Q835" s="391">
        <f t="shared" si="237"/>
        <v>0</v>
      </c>
      <c r="R835" s="587"/>
      <c r="S835" s="587"/>
      <c r="T835" s="587"/>
      <c r="U835" s="587"/>
      <c r="V835" s="588"/>
    </row>
    <row r="836" spans="1:22" s="268" customFormat="1" ht="30" customHeight="1">
      <c r="A836" s="579" t="s">
        <v>425</v>
      </c>
      <c r="B836" s="611" t="s">
        <v>173</v>
      </c>
      <c r="C836" s="581" t="s">
        <v>195</v>
      </c>
      <c r="D836" s="572" t="s">
        <v>195</v>
      </c>
      <c r="E836" s="582" t="s">
        <v>928</v>
      </c>
      <c r="F836" s="583"/>
      <c r="G836" s="373"/>
      <c r="H836" s="374"/>
      <c r="I836" s="374"/>
      <c r="J836" s="374"/>
      <c r="K836" s="374"/>
      <c r="L836" s="374"/>
      <c r="M836" s="374"/>
      <c r="N836" s="374"/>
      <c r="O836" s="374"/>
      <c r="P836" s="374"/>
      <c r="Q836" s="374"/>
      <c r="R836" s="422"/>
      <c r="S836" s="422"/>
      <c r="T836" s="423"/>
      <c r="U836" s="239"/>
      <c r="V836" s="239"/>
    </row>
    <row r="837" spans="1:22" s="268" customFormat="1" ht="41.25" customHeight="1">
      <c r="A837" s="579"/>
      <c r="B837" s="611"/>
      <c r="C837" s="581"/>
      <c r="D837" s="573"/>
      <c r="E837" s="502" t="s">
        <v>357</v>
      </c>
      <c r="F837" s="262" t="s">
        <v>929</v>
      </c>
      <c r="G837" s="398" t="s">
        <v>161</v>
      </c>
      <c r="H837" s="378">
        <f>Q837</f>
        <v>197.5</v>
      </c>
      <c r="I837" s="377"/>
      <c r="J837" s="377"/>
      <c r="K837" s="377"/>
      <c r="L837" s="377"/>
      <c r="M837" s="377"/>
      <c r="N837" s="377"/>
      <c r="O837" s="377"/>
      <c r="P837" s="377"/>
      <c r="Q837" s="377">
        <v>197.5</v>
      </c>
      <c r="R837" s="448" t="s">
        <v>1107</v>
      </c>
      <c r="S837" s="464" t="s">
        <v>930</v>
      </c>
      <c r="T837" s="426" t="s">
        <v>931</v>
      </c>
      <c r="U837" s="385" t="s">
        <v>183</v>
      </c>
      <c r="V837" s="380">
        <v>1</v>
      </c>
    </row>
    <row r="838" spans="1:22" s="268" customFormat="1" ht="15" hidden="1" customHeight="1">
      <c r="A838" s="579"/>
      <c r="B838" s="611"/>
      <c r="C838" s="581"/>
      <c r="D838" s="573"/>
      <c r="E838" s="384"/>
      <c r="F838" s="262"/>
      <c r="G838" s="377"/>
      <c r="H838" s="378"/>
      <c r="I838" s="377"/>
      <c r="J838" s="377"/>
      <c r="K838" s="377"/>
      <c r="L838" s="377"/>
      <c r="M838" s="377"/>
      <c r="N838" s="377"/>
      <c r="O838" s="377"/>
      <c r="P838" s="377"/>
      <c r="Q838" s="377"/>
      <c r="R838" s="448"/>
      <c r="S838" s="464"/>
      <c r="T838" s="426"/>
      <c r="U838" s="385"/>
      <c r="V838" s="380"/>
    </row>
    <row r="839" spans="1:22" s="268" customFormat="1" ht="15" hidden="1" customHeight="1">
      <c r="A839" s="579"/>
      <c r="B839" s="611"/>
      <c r="C839" s="581"/>
      <c r="D839" s="576"/>
      <c r="E839" s="376"/>
      <c r="F839" s="387"/>
      <c r="G839" s="382"/>
      <c r="H839" s="378"/>
      <c r="I839" s="382"/>
      <c r="J839" s="382"/>
      <c r="K839" s="382"/>
      <c r="L839" s="382"/>
      <c r="M839" s="382"/>
      <c r="N839" s="382"/>
      <c r="O839" s="382"/>
      <c r="P839" s="382"/>
      <c r="Q839" s="382"/>
      <c r="R839" s="448"/>
      <c r="S839" s="464"/>
      <c r="T839" s="426"/>
      <c r="U839" s="385"/>
      <c r="V839" s="380"/>
    </row>
    <row r="840" spans="1:22" s="268" customFormat="1" ht="15.75" customHeight="1">
      <c r="A840" s="579"/>
      <c r="B840" s="611"/>
      <c r="C840" s="581"/>
      <c r="D840" s="584" t="s">
        <v>21</v>
      </c>
      <c r="E840" s="585"/>
      <c r="F840" s="585"/>
      <c r="G840" s="586"/>
      <c r="H840" s="383">
        <f>H837</f>
        <v>197.5</v>
      </c>
      <c r="I840" s="383">
        <f t="shared" ref="I840:Q840" si="238">I837</f>
        <v>0</v>
      </c>
      <c r="J840" s="383">
        <f t="shared" si="238"/>
        <v>0</v>
      </c>
      <c r="K840" s="383">
        <f t="shared" si="238"/>
        <v>0</v>
      </c>
      <c r="L840" s="383">
        <f t="shared" si="238"/>
        <v>0</v>
      </c>
      <c r="M840" s="383">
        <f t="shared" si="238"/>
        <v>0</v>
      </c>
      <c r="N840" s="383">
        <f t="shared" si="238"/>
        <v>0</v>
      </c>
      <c r="O840" s="383">
        <f t="shared" si="238"/>
        <v>0</v>
      </c>
      <c r="P840" s="383">
        <f t="shared" si="238"/>
        <v>0</v>
      </c>
      <c r="Q840" s="383">
        <f t="shared" si="238"/>
        <v>197.5</v>
      </c>
      <c r="R840" s="605"/>
      <c r="S840" s="606"/>
      <c r="T840" s="606"/>
      <c r="U840" s="606"/>
      <c r="V840" s="607"/>
    </row>
    <row r="841" spans="1:22" s="268" customFormat="1" ht="28.5" customHeight="1">
      <c r="A841" s="579" t="s">
        <v>425</v>
      </c>
      <c r="B841" s="611" t="s">
        <v>173</v>
      </c>
      <c r="C841" s="581" t="s">
        <v>195</v>
      </c>
      <c r="D841" s="572" t="s">
        <v>243</v>
      </c>
      <c r="E841" s="582" t="s">
        <v>932</v>
      </c>
      <c r="F841" s="583"/>
      <c r="G841" s="373"/>
      <c r="H841" s="374"/>
      <c r="I841" s="374"/>
      <c r="J841" s="374"/>
      <c r="K841" s="374"/>
      <c r="L841" s="374"/>
      <c r="M841" s="374"/>
      <c r="N841" s="374"/>
      <c r="O841" s="374"/>
      <c r="P841" s="374"/>
      <c r="Q841" s="374"/>
      <c r="R841" s="422"/>
      <c r="S841" s="422"/>
      <c r="T841" s="423"/>
      <c r="U841" s="239"/>
      <c r="V841" s="239"/>
    </row>
    <row r="842" spans="1:22" s="268" customFormat="1" ht="37.5" customHeight="1">
      <c r="A842" s="579"/>
      <c r="B842" s="611"/>
      <c r="C842" s="581"/>
      <c r="D842" s="573"/>
      <c r="E842" s="502" t="s">
        <v>357</v>
      </c>
      <c r="F842" s="262" t="s">
        <v>933</v>
      </c>
      <c r="G842" s="263" t="s">
        <v>20</v>
      </c>
      <c r="H842" s="378">
        <v>50</v>
      </c>
      <c r="I842" s="397">
        <v>50</v>
      </c>
      <c r="J842" s="377"/>
      <c r="K842" s="377"/>
      <c r="L842" s="377"/>
      <c r="M842" s="377"/>
      <c r="N842" s="377"/>
      <c r="O842" s="377"/>
      <c r="P842" s="377"/>
      <c r="Q842" s="377"/>
      <c r="R842" s="448" t="s">
        <v>180</v>
      </c>
      <c r="S842" s="464" t="s">
        <v>930</v>
      </c>
      <c r="T842" s="426" t="s">
        <v>934</v>
      </c>
      <c r="U842" s="385" t="s">
        <v>280</v>
      </c>
      <c r="V842" s="380">
        <v>90</v>
      </c>
    </row>
    <row r="843" spans="1:22" s="268" customFormat="1" ht="15" hidden="1" customHeight="1">
      <c r="A843" s="579"/>
      <c r="B843" s="611"/>
      <c r="C843" s="581"/>
      <c r="D843" s="573"/>
      <c r="E843" s="384"/>
      <c r="F843" s="262"/>
      <c r="G843" s="377"/>
      <c r="H843" s="378"/>
      <c r="I843" s="377"/>
      <c r="J843" s="377"/>
      <c r="K843" s="377"/>
      <c r="L843" s="377"/>
      <c r="M843" s="377"/>
      <c r="N843" s="377"/>
      <c r="O843" s="377"/>
      <c r="P843" s="377"/>
      <c r="Q843" s="377"/>
      <c r="R843" s="448"/>
      <c r="S843" s="464"/>
      <c r="T843" s="426"/>
      <c r="U843" s="385"/>
      <c r="V843" s="380"/>
    </row>
    <row r="844" spans="1:22" s="268" customFormat="1" ht="0.75" customHeight="1">
      <c r="A844" s="579"/>
      <c r="B844" s="611"/>
      <c r="C844" s="581"/>
      <c r="D844" s="576"/>
      <c r="E844" s="376"/>
      <c r="F844" s="387"/>
      <c r="G844" s="382"/>
      <c r="H844" s="378"/>
      <c r="I844" s="382"/>
      <c r="J844" s="382"/>
      <c r="K844" s="382"/>
      <c r="L844" s="382"/>
      <c r="M844" s="382"/>
      <c r="N844" s="382"/>
      <c r="O844" s="382"/>
      <c r="P844" s="382"/>
      <c r="Q844" s="382"/>
      <c r="R844" s="448"/>
      <c r="S844" s="464"/>
      <c r="T844" s="426"/>
      <c r="U844" s="385"/>
      <c r="V844" s="380"/>
    </row>
    <row r="845" spans="1:22" s="268" customFormat="1" ht="18.75" customHeight="1">
      <c r="A845" s="579"/>
      <c r="B845" s="611"/>
      <c r="C845" s="581"/>
      <c r="D845" s="584" t="s">
        <v>21</v>
      </c>
      <c r="E845" s="585"/>
      <c r="F845" s="585"/>
      <c r="G845" s="586"/>
      <c r="H845" s="383">
        <f>H842</f>
        <v>50</v>
      </c>
      <c r="I845" s="383">
        <f t="shared" ref="I845:Q845" si="239">I842</f>
        <v>50</v>
      </c>
      <c r="J845" s="383">
        <f t="shared" si="239"/>
        <v>0</v>
      </c>
      <c r="K845" s="383">
        <f t="shared" si="239"/>
        <v>0</v>
      </c>
      <c r="L845" s="383">
        <f t="shared" si="239"/>
        <v>0</v>
      </c>
      <c r="M845" s="383">
        <f t="shared" si="239"/>
        <v>0</v>
      </c>
      <c r="N845" s="383">
        <f t="shared" si="239"/>
        <v>0</v>
      </c>
      <c r="O845" s="383">
        <f t="shared" si="239"/>
        <v>0</v>
      </c>
      <c r="P845" s="383">
        <f t="shared" si="239"/>
        <v>0</v>
      </c>
      <c r="Q845" s="383">
        <f t="shared" si="239"/>
        <v>0</v>
      </c>
      <c r="R845" s="605"/>
      <c r="S845" s="606"/>
      <c r="T845" s="606"/>
      <c r="U845" s="606"/>
      <c r="V845" s="607"/>
    </row>
    <row r="846" spans="1:22" s="268" customFormat="1" ht="22.5" customHeight="1">
      <c r="A846" s="579" t="s">
        <v>425</v>
      </c>
      <c r="B846" s="611" t="s">
        <v>173</v>
      </c>
      <c r="C846" s="581" t="s">
        <v>195</v>
      </c>
      <c r="D846" s="572" t="s">
        <v>308</v>
      </c>
      <c r="E846" s="582" t="s">
        <v>935</v>
      </c>
      <c r="F846" s="583"/>
      <c r="G846" s="373"/>
      <c r="H846" s="374"/>
      <c r="I846" s="374"/>
      <c r="J846" s="374"/>
      <c r="K846" s="374"/>
      <c r="L846" s="374"/>
      <c r="M846" s="374"/>
      <c r="N846" s="374"/>
      <c r="O846" s="374"/>
      <c r="P846" s="374"/>
      <c r="Q846" s="374"/>
      <c r="R846" s="422"/>
      <c r="S846" s="422"/>
      <c r="T846" s="423"/>
      <c r="U846" s="239"/>
      <c r="V846" s="239"/>
    </row>
    <row r="847" spans="1:22" s="268" customFormat="1" ht="32.25" customHeight="1">
      <c r="A847" s="579"/>
      <c r="B847" s="611"/>
      <c r="C847" s="581"/>
      <c r="D847" s="573"/>
      <c r="E847" s="502" t="s">
        <v>357</v>
      </c>
      <c r="F847" s="262" t="s">
        <v>936</v>
      </c>
      <c r="G847" s="263" t="s">
        <v>20</v>
      </c>
      <c r="H847" s="378">
        <v>5</v>
      </c>
      <c r="I847" s="397">
        <v>5</v>
      </c>
      <c r="J847" s="377"/>
      <c r="K847" s="377"/>
      <c r="L847" s="377"/>
      <c r="M847" s="377"/>
      <c r="N847" s="377"/>
      <c r="O847" s="377"/>
      <c r="P847" s="377"/>
      <c r="Q847" s="377"/>
      <c r="R847" s="448" t="s">
        <v>180</v>
      </c>
      <c r="S847" s="464" t="s">
        <v>866</v>
      </c>
      <c r="T847" s="426" t="s">
        <v>937</v>
      </c>
      <c r="U847" s="385" t="s">
        <v>183</v>
      </c>
      <c r="V847" s="380">
        <v>2</v>
      </c>
    </row>
    <row r="848" spans="1:22" s="268" customFormat="1" ht="15" hidden="1" customHeight="1">
      <c r="A848" s="579"/>
      <c r="B848" s="611"/>
      <c r="C848" s="581"/>
      <c r="D848" s="573"/>
      <c r="E848" s="384"/>
      <c r="F848" s="262"/>
      <c r="G848" s="377"/>
      <c r="H848" s="378"/>
      <c r="I848" s="377"/>
      <c r="J848" s="377"/>
      <c r="K848" s="377"/>
      <c r="L848" s="377"/>
      <c r="M848" s="377"/>
      <c r="N848" s="377"/>
      <c r="O848" s="377"/>
      <c r="P848" s="377"/>
      <c r="Q848" s="377"/>
      <c r="R848" s="448"/>
      <c r="S848" s="464"/>
      <c r="T848" s="426"/>
      <c r="U848" s="385"/>
      <c r="V848" s="380"/>
    </row>
    <row r="849" spans="1:22" s="268" customFormat="1" ht="0.75" customHeight="1">
      <c r="A849" s="579"/>
      <c r="B849" s="611"/>
      <c r="C849" s="581"/>
      <c r="D849" s="576"/>
      <c r="E849" s="376"/>
      <c r="F849" s="387"/>
      <c r="G849" s="382"/>
      <c r="H849" s="378"/>
      <c r="I849" s="382"/>
      <c r="J849" s="382"/>
      <c r="K849" s="382"/>
      <c r="L849" s="382"/>
      <c r="M849" s="382"/>
      <c r="N849" s="382"/>
      <c r="O849" s="382"/>
      <c r="P849" s="382"/>
      <c r="Q849" s="382"/>
      <c r="R849" s="448"/>
      <c r="S849" s="464"/>
      <c r="T849" s="426"/>
      <c r="U849" s="385"/>
      <c r="V849" s="380"/>
    </row>
    <row r="850" spans="1:22" s="268" customFormat="1" ht="18.75" customHeight="1">
      <c r="A850" s="579"/>
      <c r="B850" s="611"/>
      <c r="C850" s="581"/>
      <c r="D850" s="584" t="s">
        <v>21</v>
      </c>
      <c r="E850" s="585"/>
      <c r="F850" s="585"/>
      <c r="G850" s="586"/>
      <c r="H850" s="383">
        <f>H847</f>
        <v>5</v>
      </c>
      <c r="I850" s="383">
        <f t="shared" ref="I850:Q850" si="240">I847</f>
        <v>5</v>
      </c>
      <c r="J850" s="383">
        <f t="shared" si="240"/>
        <v>0</v>
      </c>
      <c r="K850" s="383">
        <f t="shared" si="240"/>
        <v>0</v>
      </c>
      <c r="L850" s="383">
        <f t="shared" si="240"/>
        <v>0</v>
      </c>
      <c r="M850" s="383">
        <f t="shared" si="240"/>
        <v>0</v>
      </c>
      <c r="N850" s="383">
        <f t="shared" si="240"/>
        <v>0</v>
      </c>
      <c r="O850" s="383">
        <f t="shared" si="240"/>
        <v>0</v>
      </c>
      <c r="P850" s="383">
        <f t="shared" si="240"/>
        <v>0</v>
      </c>
      <c r="Q850" s="383">
        <f t="shared" si="240"/>
        <v>0</v>
      </c>
      <c r="R850" s="605"/>
      <c r="S850" s="606"/>
      <c r="T850" s="606"/>
      <c r="U850" s="606"/>
      <c r="V850" s="607"/>
    </row>
    <row r="851" spans="1:22" s="268" customFormat="1" ht="15" customHeight="1">
      <c r="A851" s="389" t="s">
        <v>425</v>
      </c>
      <c r="B851" s="232" t="s">
        <v>173</v>
      </c>
      <c r="C851" s="269" t="s">
        <v>195</v>
      </c>
      <c r="D851" s="593" t="s">
        <v>22</v>
      </c>
      <c r="E851" s="593"/>
      <c r="F851" s="593"/>
      <c r="G851" s="593"/>
      <c r="H851" s="390">
        <f>H835+H840+H845+H850</f>
        <v>256.5</v>
      </c>
      <c r="I851" s="390">
        <f>I835+I840+I845+I850</f>
        <v>55</v>
      </c>
      <c r="J851" s="390">
        <f>J835</f>
        <v>0</v>
      </c>
      <c r="K851" s="390">
        <f>K835</f>
        <v>4</v>
      </c>
      <c r="L851" s="390">
        <v>0</v>
      </c>
      <c r="M851" s="390">
        <f>M850</f>
        <v>0</v>
      </c>
      <c r="N851" s="390">
        <v>0</v>
      </c>
      <c r="O851" s="390">
        <v>0</v>
      </c>
      <c r="P851" s="390">
        <v>0</v>
      </c>
      <c r="Q851" s="390">
        <f>Q840</f>
        <v>197.5</v>
      </c>
      <c r="R851" s="594"/>
      <c r="S851" s="595"/>
      <c r="T851" s="595"/>
      <c r="U851" s="595"/>
      <c r="V851" s="596"/>
    </row>
    <row r="852" spans="1:22" s="284" customFormat="1" ht="15" customHeight="1">
      <c r="A852" s="389" t="s">
        <v>425</v>
      </c>
      <c r="B852" s="234" t="s">
        <v>173</v>
      </c>
      <c r="C852" s="622" t="s">
        <v>24</v>
      </c>
      <c r="D852" s="623"/>
      <c r="E852" s="623"/>
      <c r="F852" s="623"/>
      <c r="G852" s="623"/>
      <c r="H852" s="266">
        <f t="shared" ref="H852:M852" si="241">H851+H829+H792+H765</f>
        <v>1742.5</v>
      </c>
      <c r="I852" s="266">
        <f t="shared" si="241"/>
        <v>1259.5999999999999</v>
      </c>
      <c r="J852" s="266">
        <f t="shared" si="241"/>
        <v>0</v>
      </c>
      <c r="K852" s="266">
        <f t="shared" si="241"/>
        <v>47</v>
      </c>
      <c r="L852" s="266">
        <f t="shared" si="241"/>
        <v>119.7</v>
      </c>
      <c r="M852" s="266">
        <f t="shared" si="241"/>
        <v>0</v>
      </c>
      <c r="N852" s="266">
        <f>N851</f>
        <v>0</v>
      </c>
      <c r="O852" s="266">
        <f>O851</f>
        <v>0</v>
      </c>
      <c r="P852" s="266">
        <f>P851</f>
        <v>0</v>
      </c>
      <c r="Q852" s="266">
        <f>Q851+Q829+Q792+Q765</f>
        <v>317.2</v>
      </c>
      <c r="R852" s="428"/>
      <c r="S852" s="624"/>
      <c r="T852" s="624"/>
      <c r="U852" s="624"/>
      <c r="V852" s="625"/>
    </row>
    <row r="853" spans="1:22" s="268" customFormat="1" ht="15" customHeight="1">
      <c r="A853" s="389" t="s">
        <v>425</v>
      </c>
      <c r="B853" s="399" t="s">
        <v>175</v>
      </c>
      <c r="C853" s="589" t="s">
        <v>1186</v>
      </c>
      <c r="D853" s="589"/>
      <c r="E853" s="589"/>
      <c r="F853" s="589"/>
      <c r="G853" s="589"/>
      <c r="H853" s="589"/>
      <c r="I853" s="589"/>
      <c r="J853" s="589"/>
      <c r="K853" s="589"/>
      <c r="L853" s="589"/>
      <c r="M853" s="589"/>
      <c r="N853" s="589"/>
      <c r="O853" s="589"/>
      <c r="P853" s="589"/>
      <c r="Q853" s="589"/>
      <c r="R853" s="589"/>
      <c r="S853" s="589"/>
      <c r="T853" s="589"/>
      <c r="U853" s="589"/>
      <c r="V853" s="589"/>
    </row>
    <row r="854" spans="1:22" s="268" customFormat="1" ht="15" customHeight="1">
      <c r="A854" s="389" t="s">
        <v>425</v>
      </c>
      <c r="B854" s="399" t="s">
        <v>175</v>
      </c>
      <c r="C854" s="269" t="s">
        <v>204</v>
      </c>
      <c r="D854" s="590" t="s">
        <v>1187</v>
      </c>
      <c r="E854" s="591"/>
      <c r="F854" s="591"/>
      <c r="G854" s="591"/>
      <c r="H854" s="591"/>
      <c r="I854" s="591"/>
      <c r="J854" s="591"/>
      <c r="K854" s="591"/>
      <c r="L854" s="591"/>
      <c r="M854" s="591"/>
      <c r="N854" s="591"/>
      <c r="O854" s="591"/>
      <c r="P854" s="591"/>
      <c r="Q854" s="591"/>
      <c r="R854" s="591"/>
      <c r="S854" s="591"/>
      <c r="T854" s="591"/>
      <c r="U854" s="591"/>
      <c r="V854" s="592"/>
    </row>
    <row r="855" spans="1:22" s="268" customFormat="1" ht="19.5" customHeight="1">
      <c r="A855" s="579" t="s">
        <v>425</v>
      </c>
      <c r="B855" s="580" t="s">
        <v>175</v>
      </c>
      <c r="C855" s="581" t="s">
        <v>204</v>
      </c>
      <c r="D855" s="572" t="s">
        <v>173</v>
      </c>
      <c r="E855" s="582" t="s">
        <v>938</v>
      </c>
      <c r="F855" s="583"/>
      <c r="G855" s="373"/>
      <c r="H855" s="374"/>
      <c r="I855" s="374"/>
      <c r="J855" s="374"/>
      <c r="K855" s="374"/>
      <c r="L855" s="374"/>
      <c r="M855" s="374"/>
      <c r="N855" s="374"/>
      <c r="O855" s="374"/>
      <c r="P855" s="374"/>
      <c r="Q855" s="374"/>
      <c r="R855" s="422"/>
      <c r="S855" s="422"/>
      <c r="T855" s="423"/>
      <c r="U855" s="239"/>
      <c r="V855" s="239"/>
    </row>
    <row r="856" spans="1:22" s="268" customFormat="1" ht="117.75" customHeight="1">
      <c r="A856" s="579"/>
      <c r="B856" s="580"/>
      <c r="C856" s="581"/>
      <c r="D856" s="573"/>
      <c r="E856" s="503" t="s">
        <v>357</v>
      </c>
      <c r="F856" s="275" t="s">
        <v>939</v>
      </c>
      <c r="G856" s="377" t="s">
        <v>160</v>
      </c>
      <c r="H856" s="378">
        <f>O856</f>
        <v>985.2</v>
      </c>
      <c r="I856" s="379"/>
      <c r="J856" s="379"/>
      <c r="K856" s="379"/>
      <c r="L856" s="379"/>
      <c r="M856" s="379"/>
      <c r="N856" s="379"/>
      <c r="O856" s="379">
        <v>985.2</v>
      </c>
      <c r="P856" s="379"/>
      <c r="Q856" s="379"/>
      <c r="R856" s="448" t="s">
        <v>180</v>
      </c>
      <c r="S856" s="464" t="s">
        <v>866</v>
      </c>
      <c r="T856" s="426" t="s">
        <v>940</v>
      </c>
      <c r="U856" s="380" t="s">
        <v>280</v>
      </c>
      <c r="V856" s="380">
        <v>3.2</v>
      </c>
    </row>
    <row r="857" spans="1:22" s="268" customFormat="1" ht="3.75" hidden="1" customHeight="1">
      <c r="A857" s="579"/>
      <c r="B857" s="580"/>
      <c r="C857" s="581"/>
      <c r="D857" s="576"/>
      <c r="E857" s="376" t="s">
        <v>18</v>
      </c>
      <c r="F857" s="381"/>
      <c r="G857" s="382"/>
      <c r="H857" s="378">
        <f>I857+J857+L857+M857+N857+O857+P857+Q857</f>
        <v>0</v>
      </c>
      <c r="I857" s="382"/>
      <c r="J857" s="382"/>
      <c r="K857" s="382"/>
      <c r="L857" s="382"/>
      <c r="M857" s="382"/>
      <c r="N857" s="382"/>
      <c r="O857" s="382"/>
      <c r="P857" s="382"/>
      <c r="Q857" s="382"/>
      <c r="R857" s="448"/>
      <c r="S857" s="464"/>
      <c r="T857" s="426"/>
      <c r="U857" s="380"/>
      <c r="V857" s="380"/>
    </row>
    <row r="858" spans="1:22" s="268" customFormat="1" ht="15" customHeight="1">
      <c r="A858" s="579"/>
      <c r="B858" s="580"/>
      <c r="C858" s="581"/>
      <c r="D858" s="584" t="s">
        <v>21</v>
      </c>
      <c r="E858" s="585"/>
      <c r="F858" s="585"/>
      <c r="G858" s="586"/>
      <c r="H858" s="391">
        <f>H856</f>
        <v>985.2</v>
      </c>
      <c r="I858" s="391">
        <f t="shared" ref="I858:Q858" si="242">I856</f>
        <v>0</v>
      </c>
      <c r="J858" s="391">
        <f t="shared" si="242"/>
        <v>0</v>
      </c>
      <c r="K858" s="391">
        <f t="shared" si="242"/>
        <v>0</v>
      </c>
      <c r="L858" s="391">
        <f t="shared" si="242"/>
        <v>0</v>
      </c>
      <c r="M858" s="391">
        <f t="shared" si="242"/>
        <v>0</v>
      </c>
      <c r="N858" s="391">
        <f t="shared" si="242"/>
        <v>0</v>
      </c>
      <c r="O858" s="391">
        <f t="shared" si="242"/>
        <v>985.2</v>
      </c>
      <c r="P858" s="391">
        <f t="shared" si="242"/>
        <v>0</v>
      </c>
      <c r="Q858" s="391">
        <f t="shared" si="242"/>
        <v>0</v>
      </c>
      <c r="R858" s="587"/>
      <c r="S858" s="587"/>
      <c r="T858" s="587"/>
      <c r="U858" s="587"/>
      <c r="V858" s="588"/>
    </row>
    <row r="859" spans="1:22" s="268" customFormat="1" ht="30" customHeight="1">
      <c r="A859" s="579" t="s">
        <v>425</v>
      </c>
      <c r="B859" s="580" t="s">
        <v>175</v>
      </c>
      <c r="C859" s="581" t="s">
        <v>204</v>
      </c>
      <c r="D859" s="572" t="s">
        <v>655</v>
      </c>
      <c r="E859" s="582" t="s">
        <v>941</v>
      </c>
      <c r="F859" s="583"/>
      <c r="G859" s="373"/>
      <c r="H859" s="374"/>
      <c r="I859" s="374"/>
      <c r="J859" s="374"/>
      <c r="K859" s="374"/>
      <c r="L859" s="374"/>
      <c r="M859" s="374"/>
      <c r="N859" s="374"/>
      <c r="O859" s="374"/>
      <c r="P859" s="374"/>
      <c r="Q859" s="374"/>
      <c r="R859" s="422"/>
      <c r="S859" s="422"/>
      <c r="T859" s="423"/>
      <c r="U859" s="239"/>
      <c r="V859" s="239"/>
    </row>
    <row r="860" spans="1:22" s="268" customFormat="1" ht="41.25" customHeight="1">
      <c r="A860" s="579"/>
      <c r="B860" s="580"/>
      <c r="C860" s="581"/>
      <c r="D860" s="573"/>
      <c r="E860" s="502" t="s">
        <v>357</v>
      </c>
      <c r="F860" s="262" t="s">
        <v>942</v>
      </c>
      <c r="G860" s="377" t="s">
        <v>160</v>
      </c>
      <c r="H860" s="378">
        <f>O860</f>
        <v>55</v>
      </c>
      <c r="I860" s="379"/>
      <c r="J860" s="379"/>
      <c r="K860" s="379"/>
      <c r="L860" s="379"/>
      <c r="M860" s="379"/>
      <c r="N860" s="379"/>
      <c r="O860" s="379">
        <v>55</v>
      </c>
      <c r="P860" s="379"/>
      <c r="Q860" s="379"/>
      <c r="R860" s="448" t="s">
        <v>180</v>
      </c>
      <c r="S860" s="464" t="s">
        <v>866</v>
      </c>
      <c r="T860" s="426" t="s">
        <v>943</v>
      </c>
      <c r="U860" s="385" t="s">
        <v>183</v>
      </c>
      <c r="V860" s="380">
        <v>110</v>
      </c>
    </row>
    <row r="861" spans="1:22" s="268" customFormat="1" ht="15" hidden="1" customHeight="1">
      <c r="A861" s="579"/>
      <c r="B861" s="580"/>
      <c r="C861" s="581"/>
      <c r="D861" s="573"/>
      <c r="E861" s="384" t="s">
        <v>17</v>
      </c>
      <c r="F861" s="262"/>
      <c r="G861" s="377"/>
      <c r="H861" s="378">
        <f>I861+J861+L861+M861+N861+O861+P861+Q861</f>
        <v>0</v>
      </c>
      <c r="I861" s="377"/>
      <c r="J861" s="377"/>
      <c r="K861" s="377"/>
      <c r="L861" s="377"/>
      <c r="M861" s="377"/>
      <c r="N861" s="377"/>
      <c r="O861" s="377"/>
      <c r="P861" s="377"/>
      <c r="Q861" s="377"/>
      <c r="R861" s="448"/>
      <c r="S861" s="464"/>
      <c r="T861" s="426"/>
      <c r="U861" s="385"/>
      <c r="V861" s="380"/>
    </row>
    <row r="862" spans="1:22" s="268" customFormat="1" ht="15" hidden="1" customHeight="1">
      <c r="A862" s="579"/>
      <c r="B862" s="580"/>
      <c r="C862" s="581"/>
      <c r="D862" s="576"/>
      <c r="E862" s="376" t="s">
        <v>18</v>
      </c>
      <c r="F862" s="387"/>
      <c r="G862" s="382"/>
      <c r="H862" s="378">
        <f>I862+J862+L862+M862+N862+O862+P862+Q862</f>
        <v>0</v>
      </c>
      <c r="I862" s="382"/>
      <c r="J862" s="382"/>
      <c r="K862" s="382"/>
      <c r="L862" s="382"/>
      <c r="M862" s="382"/>
      <c r="N862" s="382"/>
      <c r="O862" s="382"/>
      <c r="P862" s="382"/>
      <c r="Q862" s="382"/>
      <c r="R862" s="448"/>
      <c r="S862" s="464"/>
      <c r="T862" s="426"/>
      <c r="U862" s="385"/>
      <c r="V862" s="380"/>
    </row>
    <row r="863" spans="1:22" s="268" customFormat="1" ht="15.75" customHeight="1">
      <c r="A863" s="579"/>
      <c r="B863" s="580"/>
      <c r="C863" s="581"/>
      <c r="D863" s="584" t="s">
        <v>21</v>
      </c>
      <c r="E863" s="585"/>
      <c r="F863" s="585"/>
      <c r="G863" s="586"/>
      <c r="H863" s="383">
        <f>O863</f>
        <v>55</v>
      </c>
      <c r="I863" s="392">
        <f>I860+I861+I862</f>
        <v>0</v>
      </c>
      <c r="J863" s="392">
        <f>J860+J861+J862</f>
        <v>0</v>
      </c>
      <c r="K863" s="392">
        <f>K860+K861+K862</f>
        <v>0</v>
      </c>
      <c r="L863" s="392">
        <f t="shared" ref="L863:Q863" si="243">L860+L861+L862</f>
        <v>0</v>
      </c>
      <c r="M863" s="392">
        <f t="shared" si="243"/>
        <v>0</v>
      </c>
      <c r="N863" s="392">
        <f t="shared" si="243"/>
        <v>0</v>
      </c>
      <c r="O863" s="392">
        <f t="shared" si="243"/>
        <v>55</v>
      </c>
      <c r="P863" s="392">
        <f t="shared" si="243"/>
        <v>0</v>
      </c>
      <c r="Q863" s="392">
        <f t="shared" si="243"/>
        <v>0</v>
      </c>
      <c r="R863" s="605"/>
      <c r="S863" s="606"/>
      <c r="T863" s="606"/>
      <c r="U863" s="606"/>
      <c r="V863" s="607"/>
    </row>
    <row r="864" spans="1:22" s="268" customFormat="1" ht="26.25" customHeight="1">
      <c r="A864" s="579" t="s">
        <v>425</v>
      </c>
      <c r="B864" s="580" t="s">
        <v>175</v>
      </c>
      <c r="C864" s="581" t="s">
        <v>204</v>
      </c>
      <c r="D864" s="572" t="s">
        <v>186</v>
      </c>
      <c r="E864" s="582" t="s">
        <v>944</v>
      </c>
      <c r="F864" s="583"/>
      <c r="G864" s="373"/>
      <c r="H864" s="374"/>
      <c r="I864" s="374"/>
      <c r="J864" s="374"/>
      <c r="K864" s="374"/>
      <c r="L864" s="374"/>
      <c r="M864" s="374"/>
      <c r="N864" s="374"/>
      <c r="O864" s="374"/>
      <c r="P864" s="374"/>
      <c r="Q864" s="374"/>
      <c r="R864" s="422"/>
      <c r="S864" s="422"/>
      <c r="T864" s="423"/>
      <c r="U864" s="239"/>
      <c r="V864" s="239"/>
    </row>
    <row r="865" spans="1:22" s="268" customFormat="1" ht="32.25" customHeight="1">
      <c r="A865" s="579"/>
      <c r="B865" s="580"/>
      <c r="C865" s="581"/>
      <c r="D865" s="573"/>
      <c r="E865" s="502" t="s">
        <v>357</v>
      </c>
      <c r="F865" s="262" t="s">
        <v>945</v>
      </c>
      <c r="G865" s="377" t="s">
        <v>20</v>
      </c>
      <c r="H865" s="378">
        <f>I865</f>
        <v>20</v>
      </c>
      <c r="I865" s="397">
        <v>20</v>
      </c>
      <c r="J865" s="377"/>
      <c r="K865" s="377"/>
      <c r="L865" s="377"/>
      <c r="M865" s="377"/>
      <c r="N865" s="377"/>
      <c r="O865" s="377"/>
      <c r="P865" s="377"/>
      <c r="Q865" s="377"/>
      <c r="R865" s="448" t="s">
        <v>180</v>
      </c>
      <c r="S865" s="464" t="s">
        <v>946</v>
      </c>
      <c r="T865" s="426" t="s">
        <v>947</v>
      </c>
      <c r="U865" s="385" t="s">
        <v>280</v>
      </c>
      <c r="V865" s="380">
        <v>1</v>
      </c>
    </row>
    <row r="866" spans="1:22" s="268" customFormat="1" ht="15" hidden="1" customHeight="1">
      <c r="A866" s="579"/>
      <c r="B866" s="580"/>
      <c r="C866" s="581"/>
      <c r="D866" s="573"/>
      <c r="E866" s="384" t="s">
        <v>17</v>
      </c>
      <c r="F866" s="262"/>
      <c r="G866" s="377"/>
      <c r="H866" s="378">
        <f>I866+J866+L866+M866+N866+O866+P866+Q866</f>
        <v>0</v>
      </c>
      <c r="I866" s="377"/>
      <c r="J866" s="377"/>
      <c r="K866" s="377"/>
      <c r="L866" s="377"/>
      <c r="M866" s="377"/>
      <c r="N866" s="377"/>
      <c r="O866" s="377"/>
      <c r="P866" s="377"/>
      <c r="Q866" s="377"/>
      <c r="R866" s="448"/>
      <c r="S866" s="464"/>
      <c r="T866" s="426"/>
      <c r="U866" s="385"/>
      <c r="V866" s="380"/>
    </row>
    <row r="867" spans="1:22" s="268" customFormat="1" ht="0.75" customHeight="1">
      <c r="A867" s="579"/>
      <c r="B867" s="580"/>
      <c r="C867" s="581"/>
      <c r="D867" s="576"/>
      <c r="E867" s="376" t="s">
        <v>18</v>
      </c>
      <c r="F867" s="387"/>
      <c r="G867" s="382"/>
      <c r="H867" s="378">
        <f>I867+J867+L867+M867+N867+O867+P867+Q867</f>
        <v>0</v>
      </c>
      <c r="I867" s="382"/>
      <c r="J867" s="382"/>
      <c r="K867" s="382"/>
      <c r="L867" s="382"/>
      <c r="M867" s="382"/>
      <c r="N867" s="382"/>
      <c r="O867" s="382"/>
      <c r="P867" s="382"/>
      <c r="Q867" s="382"/>
      <c r="R867" s="448"/>
      <c r="S867" s="464"/>
      <c r="T867" s="426"/>
      <c r="U867" s="385"/>
      <c r="V867" s="380"/>
    </row>
    <row r="868" spans="1:22" s="268" customFormat="1" ht="18.75" customHeight="1">
      <c r="A868" s="579"/>
      <c r="B868" s="580"/>
      <c r="C868" s="581"/>
      <c r="D868" s="584" t="s">
        <v>21</v>
      </c>
      <c r="E868" s="585"/>
      <c r="F868" s="585"/>
      <c r="G868" s="586"/>
      <c r="H868" s="383">
        <f>I868</f>
        <v>20</v>
      </c>
      <c r="I868" s="392">
        <f>I865+I866+I867</f>
        <v>20</v>
      </c>
      <c r="J868" s="392">
        <f>J865+J866+J867</f>
        <v>0</v>
      </c>
      <c r="K868" s="392">
        <f>K865+K866+K867</f>
        <v>0</v>
      </c>
      <c r="L868" s="392">
        <f t="shared" ref="L868:Q868" si="244">L865+L866+L867</f>
        <v>0</v>
      </c>
      <c r="M868" s="392">
        <f t="shared" si="244"/>
        <v>0</v>
      </c>
      <c r="N868" s="392">
        <f t="shared" si="244"/>
        <v>0</v>
      </c>
      <c r="O868" s="392">
        <f t="shared" si="244"/>
        <v>0</v>
      </c>
      <c r="P868" s="392">
        <f t="shared" si="244"/>
        <v>0</v>
      </c>
      <c r="Q868" s="392">
        <f t="shared" si="244"/>
        <v>0</v>
      </c>
      <c r="R868" s="605"/>
      <c r="S868" s="606"/>
      <c r="T868" s="606"/>
      <c r="U868" s="606"/>
      <c r="V868" s="607"/>
    </row>
    <row r="869" spans="1:22" s="268" customFormat="1" ht="22.5" customHeight="1">
      <c r="A869" s="608" t="s">
        <v>425</v>
      </c>
      <c r="B869" s="580" t="s">
        <v>175</v>
      </c>
      <c r="C869" s="581" t="s">
        <v>204</v>
      </c>
      <c r="D869" s="572" t="s">
        <v>542</v>
      </c>
      <c r="E869" s="582" t="s">
        <v>948</v>
      </c>
      <c r="F869" s="583"/>
      <c r="G869" s="373"/>
      <c r="H869" s="374"/>
      <c r="I869" s="374"/>
      <c r="J869" s="374"/>
      <c r="K869" s="374"/>
      <c r="L869" s="374"/>
      <c r="M869" s="374"/>
      <c r="N869" s="374"/>
      <c r="O869" s="374"/>
      <c r="P869" s="374"/>
      <c r="Q869" s="374"/>
      <c r="R869" s="422"/>
      <c r="S869" s="422"/>
      <c r="T869" s="423"/>
      <c r="U869" s="239"/>
      <c r="V869" s="239"/>
    </row>
    <row r="870" spans="1:22" s="268" customFormat="1" ht="27.75" customHeight="1">
      <c r="A870" s="609"/>
      <c r="B870" s="580"/>
      <c r="C870" s="581"/>
      <c r="D870" s="573"/>
      <c r="E870" s="502" t="s">
        <v>357</v>
      </c>
      <c r="F870" s="262" t="s">
        <v>949</v>
      </c>
      <c r="G870" s="377" t="s">
        <v>20</v>
      </c>
      <c r="H870" s="378">
        <f>I870</f>
        <v>10</v>
      </c>
      <c r="I870" s="397">
        <v>10</v>
      </c>
      <c r="J870" s="377"/>
      <c r="K870" s="377"/>
      <c r="L870" s="377"/>
      <c r="M870" s="377"/>
      <c r="N870" s="377"/>
      <c r="O870" s="377"/>
      <c r="P870" s="377"/>
      <c r="Q870" s="377"/>
      <c r="R870" s="448" t="s">
        <v>533</v>
      </c>
      <c r="S870" s="464" t="s">
        <v>950</v>
      </c>
      <c r="T870" s="426" t="s">
        <v>951</v>
      </c>
      <c r="U870" s="385" t="s">
        <v>280</v>
      </c>
      <c r="V870" s="380">
        <v>0.03</v>
      </c>
    </row>
    <row r="871" spans="1:22" s="268" customFormat="1" ht="15" hidden="1" customHeight="1">
      <c r="A871" s="609"/>
      <c r="B871" s="580"/>
      <c r="C871" s="581"/>
      <c r="D871" s="573"/>
      <c r="E871" s="384"/>
      <c r="F871" s="262"/>
      <c r="G871" s="377"/>
      <c r="H871" s="378"/>
      <c r="I871" s="377"/>
      <c r="J871" s="377"/>
      <c r="K871" s="377"/>
      <c r="L871" s="377"/>
      <c r="M871" s="377"/>
      <c r="N871" s="377"/>
      <c r="O871" s="377"/>
      <c r="P871" s="377"/>
      <c r="Q871" s="377"/>
      <c r="R871" s="448"/>
      <c r="S871" s="464"/>
      <c r="T871" s="426"/>
      <c r="U871" s="385"/>
      <c r="V871" s="380"/>
    </row>
    <row r="872" spans="1:22" s="268" customFormat="1" ht="0.75" customHeight="1">
      <c r="A872" s="609"/>
      <c r="B872" s="580"/>
      <c r="C872" s="581"/>
      <c r="D872" s="576"/>
      <c r="E872" s="376"/>
      <c r="F872" s="387"/>
      <c r="G872" s="382"/>
      <c r="H872" s="378"/>
      <c r="I872" s="382"/>
      <c r="J872" s="382"/>
      <c r="K872" s="382"/>
      <c r="L872" s="382"/>
      <c r="M872" s="382"/>
      <c r="N872" s="382"/>
      <c r="O872" s="382"/>
      <c r="P872" s="382"/>
      <c r="Q872" s="382"/>
      <c r="R872" s="448"/>
      <c r="S872" s="464"/>
      <c r="T872" s="426"/>
      <c r="U872" s="385"/>
      <c r="V872" s="380"/>
    </row>
    <row r="873" spans="1:22" s="268" customFormat="1" ht="18.75" customHeight="1">
      <c r="A873" s="610"/>
      <c r="B873" s="580"/>
      <c r="C873" s="581"/>
      <c r="D873" s="584" t="s">
        <v>21</v>
      </c>
      <c r="E873" s="585"/>
      <c r="F873" s="585"/>
      <c r="G873" s="586"/>
      <c r="H873" s="383">
        <f>I873</f>
        <v>10</v>
      </c>
      <c r="I873" s="392">
        <f>I870+I871+I872</f>
        <v>10</v>
      </c>
      <c r="J873" s="392">
        <f t="shared" ref="J873:Q873" si="245">J870+J871+J872</f>
        <v>0</v>
      </c>
      <c r="K873" s="392">
        <f t="shared" si="245"/>
        <v>0</v>
      </c>
      <c r="L873" s="392">
        <f t="shared" si="245"/>
        <v>0</v>
      </c>
      <c r="M873" s="392">
        <f t="shared" si="245"/>
        <v>0</v>
      </c>
      <c r="N873" s="392">
        <f t="shared" si="245"/>
        <v>0</v>
      </c>
      <c r="O873" s="392">
        <f t="shared" si="245"/>
        <v>0</v>
      </c>
      <c r="P873" s="392">
        <f t="shared" si="245"/>
        <v>0</v>
      </c>
      <c r="Q873" s="392">
        <f t="shared" si="245"/>
        <v>0</v>
      </c>
      <c r="R873" s="605"/>
      <c r="S873" s="606"/>
      <c r="T873" s="606"/>
      <c r="U873" s="606"/>
      <c r="V873" s="607"/>
    </row>
    <row r="874" spans="1:22" s="268" customFormat="1" ht="19.5" customHeight="1">
      <c r="A874" s="579" t="s">
        <v>425</v>
      </c>
      <c r="B874" s="580" t="s">
        <v>175</v>
      </c>
      <c r="C874" s="581" t="s">
        <v>204</v>
      </c>
      <c r="D874" s="572" t="s">
        <v>204</v>
      </c>
      <c r="E874" s="582" t="s">
        <v>952</v>
      </c>
      <c r="F874" s="583"/>
      <c r="G874" s="373"/>
      <c r="H874" s="374"/>
      <c r="I874" s="374"/>
      <c r="J874" s="374"/>
      <c r="K874" s="374"/>
      <c r="L874" s="374"/>
      <c r="M874" s="374"/>
      <c r="N874" s="374"/>
      <c r="O874" s="374"/>
      <c r="P874" s="374"/>
      <c r="Q874" s="374"/>
      <c r="R874" s="422"/>
      <c r="S874" s="422"/>
      <c r="T874" s="423"/>
      <c r="U874" s="239"/>
      <c r="V874" s="239"/>
    </row>
    <row r="875" spans="1:22" s="268" customFormat="1" ht="31.5" customHeight="1">
      <c r="A875" s="579"/>
      <c r="B875" s="580"/>
      <c r="C875" s="581"/>
      <c r="D875" s="573"/>
      <c r="E875" s="502" t="s">
        <v>357</v>
      </c>
      <c r="F875" s="262" t="s">
        <v>953</v>
      </c>
      <c r="G875" s="377" t="s">
        <v>20</v>
      </c>
      <c r="H875" s="378">
        <f>I875</f>
        <v>88.4</v>
      </c>
      <c r="I875" s="397">
        <v>88.4</v>
      </c>
      <c r="J875" s="377"/>
      <c r="K875" s="377"/>
      <c r="L875" s="377"/>
      <c r="M875" s="377"/>
      <c r="N875" s="377"/>
      <c r="O875" s="377"/>
      <c r="P875" s="377"/>
      <c r="Q875" s="377"/>
      <c r="R875" s="448" t="s">
        <v>1105</v>
      </c>
      <c r="S875" s="464" t="s">
        <v>954</v>
      </c>
      <c r="T875" s="426" t="s">
        <v>955</v>
      </c>
      <c r="U875" s="385" t="s">
        <v>280</v>
      </c>
      <c r="V875" s="380">
        <v>300</v>
      </c>
    </row>
    <row r="876" spans="1:22" s="268" customFormat="1" ht="15" hidden="1" customHeight="1">
      <c r="A876" s="579"/>
      <c r="B876" s="580"/>
      <c r="C876" s="581"/>
      <c r="D876" s="573"/>
      <c r="E876" s="384"/>
      <c r="F876" s="262"/>
      <c r="G876" s="377"/>
      <c r="H876" s="378"/>
      <c r="I876" s="377"/>
      <c r="J876" s="377"/>
      <c r="K876" s="377"/>
      <c r="L876" s="377"/>
      <c r="M876" s="377"/>
      <c r="N876" s="377"/>
      <c r="O876" s="377"/>
      <c r="P876" s="377"/>
      <c r="Q876" s="377"/>
      <c r="R876" s="448"/>
      <c r="S876" s="464"/>
      <c r="T876" s="426"/>
      <c r="U876" s="385"/>
      <c r="V876" s="380"/>
    </row>
    <row r="877" spans="1:22" s="268" customFormat="1" ht="0.75" customHeight="1">
      <c r="A877" s="579"/>
      <c r="B877" s="580"/>
      <c r="C877" s="581"/>
      <c r="D877" s="576"/>
      <c r="E877" s="376"/>
      <c r="F877" s="387"/>
      <c r="G877" s="382"/>
      <c r="H877" s="378"/>
      <c r="I877" s="382"/>
      <c r="J877" s="382"/>
      <c r="K877" s="382"/>
      <c r="L877" s="382"/>
      <c r="M877" s="382"/>
      <c r="N877" s="382"/>
      <c r="O877" s="382"/>
      <c r="P877" s="382"/>
      <c r="Q877" s="382"/>
      <c r="R877" s="448"/>
      <c r="S877" s="464"/>
      <c r="T877" s="426"/>
      <c r="U877" s="385"/>
      <c r="V877" s="380"/>
    </row>
    <row r="878" spans="1:22" s="268" customFormat="1" ht="18.75" customHeight="1">
      <c r="A878" s="579"/>
      <c r="B878" s="580"/>
      <c r="C878" s="581"/>
      <c r="D878" s="584" t="s">
        <v>21</v>
      </c>
      <c r="E878" s="585"/>
      <c r="F878" s="585"/>
      <c r="G878" s="586"/>
      <c r="H878" s="383">
        <f>H875+H876+H877</f>
        <v>88.4</v>
      </c>
      <c r="I878" s="392">
        <f>I875+I876+I877</f>
        <v>88.4</v>
      </c>
      <c r="J878" s="392">
        <f t="shared" ref="J878:Q878" si="246">J875+J876+J877</f>
        <v>0</v>
      </c>
      <c r="K878" s="392">
        <f t="shared" si="246"/>
        <v>0</v>
      </c>
      <c r="L878" s="392">
        <f t="shared" si="246"/>
        <v>0</v>
      </c>
      <c r="M878" s="392">
        <f t="shared" si="246"/>
        <v>0</v>
      </c>
      <c r="N878" s="392">
        <f t="shared" si="246"/>
        <v>0</v>
      </c>
      <c r="O878" s="392">
        <f t="shared" si="246"/>
        <v>0</v>
      </c>
      <c r="P878" s="392">
        <f t="shared" si="246"/>
        <v>0</v>
      </c>
      <c r="Q878" s="392">
        <f t="shared" si="246"/>
        <v>0</v>
      </c>
      <c r="R878" s="605"/>
      <c r="S878" s="606"/>
      <c r="T878" s="606"/>
      <c r="U878" s="606"/>
      <c r="V878" s="607"/>
    </row>
    <row r="879" spans="1:22" s="268" customFormat="1" ht="28.5" customHeight="1">
      <c r="A879" s="579" t="s">
        <v>425</v>
      </c>
      <c r="B879" s="580" t="s">
        <v>175</v>
      </c>
      <c r="C879" s="581" t="s">
        <v>204</v>
      </c>
      <c r="D879" s="572" t="s">
        <v>308</v>
      </c>
      <c r="E879" s="582" t="s">
        <v>956</v>
      </c>
      <c r="F879" s="583"/>
      <c r="G879" s="373"/>
      <c r="H879" s="374"/>
      <c r="I879" s="374"/>
      <c r="J879" s="374"/>
      <c r="K879" s="374"/>
      <c r="L879" s="374"/>
      <c r="M879" s="374"/>
      <c r="N879" s="374"/>
      <c r="O879" s="374"/>
      <c r="P879" s="374"/>
      <c r="Q879" s="374"/>
      <c r="R879" s="422"/>
      <c r="S879" s="422"/>
      <c r="T879" s="423"/>
      <c r="U879" s="239"/>
      <c r="V879" s="239"/>
    </row>
    <row r="880" spans="1:22" s="268" customFormat="1" ht="53.25" customHeight="1">
      <c r="A880" s="579"/>
      <c r="B880" s="580"/>
      <c r="C880" s="581"/>
      <c r="D880" s="573"/>
      <c r="E880" s="502" t="s">
        <v>357</v>
      </c>
      <c r="F880" s="262" t="s">
        <v>957</v>
      </c>
      <c r="G880" s="377" t="s">
        <v>20</v>
      </c>
      <c r="H880" s="378">
        <f>I880</f>
        <v>5</v>
      </c>
      <c r="I880" s="397">
        <v>5</v>
      </c>
      <c r="J880" s="377"/>
      <c r="K880" s="377"/>
      <c r="L880" s="377"/>
      <c r="M880" s="377"/>
      <c r="N880" s="377"/>
      <c r="O880" s="377"/>
      <c r="P880" s="377"/>
      <c r="Q880" s="377"/>
      <c r="R880" s="448" t="s">
        <v>1110</v>
      </c>
      <c r="S880" s="464" t="s">
        <v>866</v>
      </c>
      <c r="T880" s="426" t="s">
        <v>958</v>
      </c>
      <c r="U880" s="385" t="s">
        <v>879</v>
      </c>
      <c r="V880" s="380">
        <v>80</v>
      </c>
    </row>
    <row r="881" spans="1:22" s="268" customFormat="1" ht="15" hidden="1" customHeight="1">
      <c r="A881" s="579"/>
      <c r="B881" s="580"/>
      <c r="C881" s="581"/>
      <c r="D881" s="573"/>
      <c r="E881" s="384"/>
      <c r="F881" s="262"/>
      <c r="G881" s="377"/>
      <c r="H881" s="378"/>
      <c r="I881" s="377"/>
      <c r="J881" s="377"/>
      <c r="K881" s="377"/>
      <c r="L881" s="377"/>
      <c r="M881" s="377"/>
      <c r="N881" s="377"/>
      <c r="O881" s="377"/>
      <c r="P881" s="377"/>
      <c r="Q881" s="377"/>
      <c r="R881" s="448"/>
      <c r="S881" s="464"/>
      <c r="T881" s="426"/>
      <c r="U881" s="385"/>
      <c r="V881" s="380"/>
    </row>
    <row r="882" spans="1:22" s="268" customFormat="1" ht="0.75" customHeight="1">
      <c r="A882" s="579"/>
      <c r="B882" s="580"/>
      <c r="C882" s="581"/>
      <c r="D882" s="576"/>
      <c r="E882" s="376"/>
      <c r="F882" s="387"/>
      <c r="G882" s="382"/>
      <c r="H882" s="378"/>
      <c r="I882" s="382"/>
      <c r="J882" s="382"/>
      <c r="K882" s="382"/>
      <c r="L882" s="382"/>
      <c r="M882" s="382"/>
      <c r="N882" s="382"/>
      <c r="O882" s="382"/>
      <c r="P882" s="382"/>
      <c r="Q882" s="382"/>
      <c r="R882" s="448"/>
      <c r="S882" s="464"/>
      <c r="T882" s="426"/>
      <c r="U882" s="385"/>
      <c r="V882" s="380"/>
    </row>
    <row r="883" spans="1:22" s="268" customFormat="1" ht="18.75" customHeight="1">
      <c r="A883" s="579"/>
      <c r="B883" s="580"/>
      <c r="C883" s="581"/>
      <c r="D883" s="584" t="s">
        <v>21</v>
      </c>
      <c r="E883" s="585"/>
      <c r="F883" s="585"/>
      <c r="G883" s="586"/>
      <c r="H883" s="383">
        <f>I883</f>
        <v>5</v>
      </c>
      <c r="I883" s="392">
        <f>I880+I881+I882</f>
        <v>5</v>
      </c>
      <c r="J883" s="392">
        <f t="shared" ref="J883:Q883" si="247">J880+J881+J882</f>
        <v>0</v>
      </c>
      <c r="K883" s="392">
        <f t="shared" si="247"/>
        <v>0</v>
      </c>
      <c r="L883" s="392">
        <f t="shared" si="247"/>
        <v>0</v>
      </c>
      <c r="M883" s="392">
        <f t="shared" si="247"/>
        <v>0</v>
      </c>
      <c r="N883" s="392">
        <f t="shared" si="247"/>
        <v>0</v>
      </c>
      <c r="O883" s="392">
        <f t="shared" si="247"/>
        <v>0</v>
      </c>
      <c r="P883" s="392">
        <f t="shared" si="247"/>
        <v>0</v>
      </c>
      <c r="Q883" s="392">
        <f t="shared" si="247"/>
        <v>0</v>
      </c>
      <c r="R883" s="605"/>
      <c r="S883" s="606"/>
      <c r="T883" s="606"/>
      <c r="U883" s="606"/>
      <c r="V883" s="607"/>
    </row>
    <row r="884" spans="1:22" s="268" customFormat="1" ht="15" customHeight="1">
      <c r="A884" s="389" t="s">
        <v>425</v>
      </c>
      <c r="B884" s="400" t="s">
        <v>175</v>
      </c>
      <c r="C884" s="269" t="s">
        <v>204</v>
      </c>
      <c r="D884" s="593" t="s">
        <v>22</v>
      </c>
      <c r="E884" s="593"/>
      <c r="F884" s="593"/>
      <c r="G884" s="593"/>
      <c r="H884" s="390">
        <f>H868+H873+H878+H883+H863+H858</f>
        <v>1163.6000000000001</v>
      </c>
      <c r="I884" s="390">
        <f>I858+I863+I868+I873+I878+I883</f>
        <v>123.4</v>
      </c>
      <c r="J884" s="390">
        <f>J868</f>
        <v>0</v>
      </c>
      <c r="K884" s="390">
        <f>K868</f>
        <v>0</v>
      </c>
      <c r="L884" s="390">
        <v>0</v>
      </c>
      <c r="M884" s="390">
        <v>0</v>
      </c>
      <c r="N884" s="390">
        <v>0</v>
      </c>
      <c r="O884" s="390">
        <f>O858+O863+O868+O873+O878+O883</f>
        <v>1040.2</v>
      </c>
      <c r="P884" s="390">
        <v>0</v>
      </c>
      <c r="Q884" s="390">
        <f>Q873</f>
        <v>0</v>
      </c>
      <c r="R884" s="594"/>
      <c r="S884" s="595"/>
      <c r="T884" s="595"/>
      <c r="U884" s="595"/>
      <c r="V884" s="596"/>
    </row>
    <row r="885" spans="1:22" s="268" customFormat="1" ht="15" customHeight="1">
      <c r="A885" s="389" t="s">
        <v>425</v>
      </c>
      <c r="B885" s="400" t="s">
        <v>175</v>
      </c>
      <c r="C885" s="269" t="s">
        <v>226</v>
      </c>
      <c r="D885" s="590" t="s">
        <v>1188</v>
      </c>
      <c r="E885" s="591"/>
      <c r="F885" s="591"/>
      <c r="G885" s="591"/>
      <c r="H885" s="591"/>
      <c r="I885" s="591"/>
      <c r="J885" s="591"/>
      <c r="K885" s="591"/>
      <c r="L885" s="591"/>
      <c r="M885" s="591"/>
      <c r="N885" s="591"/>
      <c r="O885" s="591"/>
      <c r="P885" s="591"/>
      <c r="Q885" s="591"/>
      <c r="R885" s="591"/>
      <c r="S885" s="591"/>
      <c r="T885" s="591"/>
      <c r="U885" s="591"/>
      <c r="V885" s="592"/>
    </row>
    <row r="886" spans="1:22" s="268" customFormat="1" ht="27" customHeight="1">
      <c r="A886" s="579" t="s">
        <v>425</v>
      </c>
      <c r="B886" s="580" t="s">
        <v>175</v>
      </c>
      <c r="C886" s="581" t="s">
        <v>226</v>
      </c>
      <c r="D886" s="572" t="s">
        <v>173</v>
      </c>
      <c r="E886" s="582" t="s">
        <v>959</v>
      </c>
      <c r="F886" s="583"/>
      <c r="G886" s="373"/>
      <c r="H886" s="374"/>
      <c r="I886" s="374"/>
      <c r="J886" s="374"/>
      <c r="K886" s="374"/>
      <c r="L886" s="374"/>
      <c r="M886" s="374"/>
      <c r="N886" s="374"/>
      <c r="O886" s="374"/>
      <c r="P886" s="374"/>
      <c r="Q886" s="374"/>
      <c r="R886" s="422"/>
      <c r="S886" s="422"/>
      <c r="T886" s="423"/>
      <c r="U886" s="239"/>
      <c r="V886" s="239"/>
    </row>
    <row r="887" spans="1:22" s="268" customFormat="1" ht="30" customHeight="1">
      <c r="A887" s="579"/>
      <c r="B887" s="580"/>
      <c r="C887" s="581"/>
      <c r="D887" s="573"/>
      <c r="E887" s="503" t="s">
        <v>357</v>
      </c>
      <c r="F887" s="262" t="s">
        <v>960</v>
      </c>
      <c r="G887" s="377" t="s">
        <v>20</v>
      </c>
      <c r="H887" s="378">
        <v>71</v>
      </c>
      <c r="I887" s="379">
        <v>71</v>
      </c>
      <c r="J887" s="379"/>
      <c r="K887" s="379"/>
      <c r="L887" s="379"/>
      <c r="M887" s="379"/>
      <c r="N887" s="379"/>
      <c r="O887" s="379"/>
      <c r="P887" s="379"/>
      <c r="Q887" s="379"/>
      <c r="R887" s="448" t="s">
        <v>730</v>
      </c>
      <c r="S887" s="464" t="s">
        <v>866</v>
      </c>
      <c r="T887" s="426" t="s">
        <v>961</v>
      </c>
      <c r="U887" s="380" t="s">
        <v>280</v>
      </c>
      <c r="V887" s="380">
        <v>1.2</v>
      </c>
    </row>
    <row r="888" spans="1:22" s="268" customFormat="1" ht="0.75" customHeight="1">
      <c r="A888" s="579"/>
      <c r="B888" s="580"/>
      <c r="C888" s="581"/>
      <c r="D888" s="573"/>
      <c r="E888" s="376"/>
      <c r="F888" s="262"/>
      <c r="G888" s="377"/>
      <c r="H888" s="378"/>
      <c r="I888" s="377"/>
      <c r="J888" s="377"/>
      <c r="K888" s="377"/>
      <c r="L888" s="377"/>
      <c r="M888" s="377"/>
      <c r="N888" s="377"/>
      <c r="O888" s="377"/>
      <c r="P888" s="377"/>
      <c r="Q888" s="377"/>
      <c r="R888" s="448"/>
      <c r="S888" s="464"/>
      <c r="T888" s="426"/>
      <c r="U888" s="380"/>
      <c r="V888" s="380"/>
    </row>
    <row r="889" spans="1:22" s="268" customFormat="1" ht="3.75" hidden="1" customHeight="1">
      <c r="A889" s="579"/>
      <c r="B889" s="580"/>
      <c r="C889" s="581"/>
      <c r="D889" s="576"/>
      <c r="E889" s="376" t="s">
        <v>18</v>
      </c>
      <c r="F889" s="381"/>
      <c r="G889" s="382"/>
      <c r="H889" s="378">
        <f>I889+J889+L889+M889+N889+O889+P889+Q889</f>
        <v>0</v>
      </c>
      <c r="I889" s="382"/>
      <c r="J889" s="382"/>
      <c r="K889" s="382"/>
      <c r="L889" s="382"/>
      <c r="M889" s="382"/>
      <c r="N889" s="382"/>
      <c r="O889" s="382"/>
      <c r="P889" s="382"/>
      <c r="Q889" s="382"/>
      <c r="R889" s="448"/>
      <c r="S889" s="464"/>
      <c r="T889" s="426"/>
      <c r="U889" s="380"/>
      <c r="V889" s="380"/>
    </row>
    <row r="890" spans="1:22" s="268" customFormat="1" ht="15" customHeight="1">
      <c r="A890" s="579"/>
      <c r="B890" s="580"/>
      <c r="C890" s="581"/>
      <c r="D890" s="584" t="s">
        <v>21</v>
      </c>
      <c r="E890" s="585"/>
      <c r="F890" s="585"/>
      <c r="G890" s="586"/>
      <c r="H890" s="391">
        <f>H887+H888</f>
        <v>71</v>
      </c>
      <c r="I890" s="391">
        <f>I887+I888+I889</f>
        <v>71</v>
      </c>
      <c r="J890" s="391">
        <f>J887+J888+J889</f>
        <v>0</v>
      </c>
      <c r="K890" s="391">
        <f>K887+K888+K889</f>
        <v>0</v>
      </c>
      <c r="L890" s="391">
        <f t="shared" ref="L890:Q890" si="248">L887+L888+L889</f>
        <v>0</v>
      </c>
      <c r="M890" s="391">
        <f t="shared" si="248"/>
        <v>0</v>
      </c>
      <c r="N890" s="391">
        <f t="shared" si="248"/>
        <v>0</v>
      </c>
      <c r="O890" s="391">
        <f t="shared" si="248"/>
        <v>0</v>
      </c>
      <c r="P890" s="391">
        <f t="shared" si="248"/>
        <v>0</v>
      </c>
      <c r="Q890" s="391">
        <f t="shared" si="248"/>
        <v>0</v>
      </c>
      <c r="R890" s="587"/>
      <c r="S890" s="587"/>
      <c r="T890" s="587"/>
      <c r="U890" s="587"/>
      <c r="V890" s="588"/>
    </row>
    <row r="891" spans="1:22" s="268" customFormat="1" ht="15" customHeight="1">
      <c r="A891" s="389" t="s">
        <v>425</v>
      </c>
      <c r="B891" s="400" t="s">
        <v>175</v>
      </c>
      <c r="C891" s="269" t="s">
        <v>226</v>
      </c>
      <c r="D891" s="593" t="s">
        <v>22</v>
      </c>
      <c r="E891" s="593"/>
      <c r="F891" s="593"/>
      <c r="G891" s="593"/>
      <c r="H891" s="390">
        <f>H890</f>
        <v>71</v>
      </c>
      <c r="I891" s="390">
        <f>I885+I890</f>
        <v>71</v>
      </c>
      <c r="J891" s="390">
        <f>J875</f>
        <v>0</v>
      </c>
      <c r="K891" s="390">
        <f>K875</f>
        <v>0</v>
      </c>
      <c r="L891" s="390">
        <v>0</v>
      </c>
      <c r="M891" s="390">
        <v>0</v>
      </c>
      <c r="N891" s="390">
        <v>0</v>
      </c>
      <c r="O891" s="390">
        <v>0</v>
      </c>
      <c r="P891" s="390">
        <v>0</v>
      </c>
      <c r="Q891" s="390">
        <f>Q880</f>
        <v>0</v>
      </c>
      <c r="R891" s="594"/>
      <c r="S891" s="595"/>
      <c r="T891" s="595"/>
      <c r="U891" s="595"/>
      <c r="V891" s="596"/>
    </row>
    <row r="892" spans="1:22" s="284" customFormat="1" ht="15" customHeight="1">
      <c r="A892" s="389" t="s">
        <v>425</v>
      </c>
      <c r="B892" s="400" t="s">
        <v>175</v>
      </c>
      <c r="C892" s="597" t="s">
        <v>24</v>
      </c>
      <c r="D892" s="598"/>
      <c r="E892" s="598"/>
      <c r="F892" s="598"/>
      <c r="G892" s="598"/>
      <c r="H892" s="401">
        <f>H884+H891</f>
        <v>1234.6000000000001</v>
      </c>
      <c r="I892" s="401">
        <f>I884+I891</f>
        <v>194.4</v>
      </c>
      <c r="J892" s="401">
        <f>J884+J891</f>
        <v>0</v>
      </c>
      <c r="K892" s="401">
        <f>K884+K891</f>
        <v>0</v>
      </c>
      <c r="L892" s="401">
        <f>L891+L884</f>
        <v>0</v>
      </c>
      <c r="M892" s="401">
        <f>M891+M884</f>
        <v>0</v>
      </c>
      <c r="N892" s="401">
        <f>N891+N884</f>
        <v>0</v>
      </c>
      <c r="O892" s="401">
        <f>O884+O891</f>
        <v>1040.2</v>
      </c>
      <c r="P892" s="401">
        <f>P891+P884</f>
        <v>0</v>
      </c>
      <c r="Q892" s="401">
        <f>+Q884+Q891</f>
        <v>0</v>
      </c>
      <c r="R892" s="466"/>
      <c r="S892" s="599"/>
      <c r="T892" s="599"/>
      <c r="U892" s="599"/>
      <c r="V892" s="600"/>
    </row>
    <row r="893" spans="1:22" s="268" customFormat="1" ht="15" customHeight="1">
      <c r="A893" s="372" t="s">
        <v>425</v>
      </c>
      <c r="B893" s="399" t="s">
        <v>186</v>
      </c>
      <c r="C893" s="589" t="s">
        <v>1189</v>
      </c>
      <c r="D893" s="589"/>
      <c r="E893" s="589"/>
      <c r="F893" s="589"/>
      <c r="G893" s="589"/>
      <c r="H893" s="589"/>
      <c r="I893" s="589"/>
      <c r="J893" s="589"/>
      <c r="K893" s="589"/>
      <c r="L893" s="589"/>
      <c r="M893" s="589"/>
      <c r="N893" s="589"/>
      <c r="O893" s="589"/>
      <c r="P893" s="589"/>
      <c r="Q893" s="589"/>
      <c r="R893" s="589"/>
      <c r="S893" s="589"/>
      <c r="T893" s="589"/>
      <c r="U893" s="589"/>
      <c r="V893" s="589"/>
    </row>
    <row r="894" spans="1:22" s="268" customFormat="1" ht="15" customHeight="1">
      <c r="A894" s="389" t="s">
        <v>425</v>
      </c>
      <c r="B894" s="400" t="s">
        <v>186</v>
      </c>
      <c r="C894" s="269" t="s">
        <v>308</v>
      </c>
      <c r="D894" s="590" t="s">
        <v>1190</v>
      </c>
      <c r="E894" s="591"/>
      <c r="F894" s="591"/>
      <c r="G894" s="591"/>
      <c r="H894" s="591"/>
      <c r="I894" s="591"/>
      <c r="J894" s="591"/>
      <c r="K894" s="591"/>
      <c r="L894" s="591"/>
      <c r="M894" s="591"/>
      <c r="N894" s="591"/>
      <c r="O894" s="591"/>
      <c r="P894" s="591"/>
      <c r="Q894" s="591"/>
      <c r="R894" s="591"/>
      <c r="S894" s="591"/>
      <c r="T894" s="591"/>
      <c r="U894" s="591"/>
      <c r="V894" s="592"/>
    </row>
    <row r="895" spans="1:22" s="268" customFormat="1" ht="38.25" customHeight="1">
      <c r="A895" s="579" t="s">
        <v>425</v>
      </c>
      <c r="B895" s="580" t="s">
        <v>186</v>
      </c>
      <c r="C895" s="581" t="s">
        <v>308</v>
      </c>
      <c r="D895" s="572" t="s">
        <v>173</v>
      </c>
      <c r="E895" s="582" t="s">
        <v>962</v>
      </c>
      <c r="F895" s="583"/>
      <c r="G895" s="373"/>
      <c r="H895" s="374"/>
      <c r="I895" s="374"/>
      <c r="J895" s="374"/>
      <c r="K895" s="374"/>
      <c r="L895" s="374"/>
      <c r="M895" s="374"/>
      <c r="N895" s="374"/>
      <c r="O895" s="374"/>
      <c r="P895" s="374"/>
      <c r="Q895" s="374"/>
      <c r="R895" s="422"/>
      <c r="S895" s="422"/>
      <c r="T895" s="423"/>
      <c r="U895" s="239"/>
      <c r="V895" s="239"/>
    </row>
    <row r="896" spans="1:22" s="268" customFormat="1" ht="54.75" customHeight="1">
      <c r="A896" s="579"/>
      <c r="B896" s="580"/>
      <c r="C896" s="581"/>
      <c r="D896" s="573"/>
      <c r="E896" s="503" t="s">
        <v>357</v>
      </c>
      <c r="F896" s="262" t="s">
        <v>963</v>
      </c>
      <c r="G896" s="377" t="s">
        <v>20</v>
      </c>
      <c r="H896" s="378">
        <v>5</v>
      </c>
      <c r="I896" s="379">
        <v>5</v>
      </c>
      <c r="J896" s="379"/>
      <c r="K896" s="379"/>
      <c r="L896" s="379"/>
      <c r="M896" s="379"/>
      <c r="N896" s="379"/>
      <c r="O896" s="379"/>
      <c r="P896" s="379"/>
      <c r="Q896" s="379"/>
      <c r="R896" s="448" t="s">
        <v>180</v>
      </c>
      <c r="S896" s="464" t="s">
        <v>964</v>
      </c>
      <c r="T896" s="426" t="s">
        <v>965</v>
      </c>
      <c r="U896" s="380" t="s">
        <v>183</v>
      </c>
      <c r="V896" s="380">
        <v>5</v>
      </c>
    </row>
    <row r="897" spans="1:22" s="268" customFormat="1" ht="54.75" hidden="1" customHeight="1">
      <c r="A897" s="579"/>
      <c r="B897" s="580"/>
      <c r="C897" s="581"/>
      <c r="D897" s="573"/>
      <c r="E897" s="376"/>
      <c r="F897" s="262"/>
      <c r="G897" s="377"/>
      <c r="H897" s="378"/>
      <c r="I897" s="377"/>
      <c r="J897" s="377"/>
      <c r="K897" s="377"/>
      <c r="L897" s="377"/>
      <c r="M897" s="377"/>
      <c r="N897" s="377"/>
      <c r="O897" s="377"/>
      <c r="P897" s="377"/>
      <c r="Q897" s="377"/>
      <c r="R897" s="448"/>
      <c r="S897" s="464"/>
      <c r="T897" s="426"/>
      <c r="U897" s="380"/>
      <c r="V897" s="380"/>
    </row>
    <row r="898" spans="1:22" s="268" customFormat="1" ht="54.75" hidden="1" customHeight="1">
      <c r="A898" s="579"/>
      <c r="B898" s="580"/>
      <c r="C898" s="581"/>
      <c r="D898" s="576"/>
      <c r="E898" s="376" t="s">
        <v>18</v>
      </c>
      <c r="F898" s="381"/>
      <c r="G898" s="382"/>
      <c r="H898" s="378">
        <f>I898+J898+L898+M898+N898+O898+P898+Q898</f>
        <v>0</v>
      </c>
      <c r="I898" s="382"/>
      <c r="J898" s="382"/>
      <c r="K898" s="382"/>
      <c r="L898" s="382"/>
      <c r="M898" s="382"/>
      <c r="N898" s="382"/>
      <c r="O898" s="382"/>
      <c r="P898" s="382"/>
      <c r="Q898" s="382"/>
      <c r="R898" s="448"/>
      <c r="S898" s="464"/>
      <c r="T898" s="426"/>
      <c r="U898" s="380"/>
      <c r="V898" s="380"/>
    </row>
    <row r="899" spans="1:22" s="268" customFormat="1" ht="15" customHeight="1">
      <c r="A899" s="579"/>
      <c r="B899" s="580"/>
      <c r="C899" s="581"/>
      <c r="D899" s="593" t="s">
        <v>22</v>
      </c>
      <c r="E899" s="593"/>
      <c r="F899" s="593"/>
      <c r="G899" s="593"/>
      <c r="H899" s="390">
        <f>H896</f>
        <v>5</v>
      </c>
      <c r="I899" s="390">
        <f>I896</f>
        <v>5</v>
      </c>
      <c r="J899" s="390">
        <f>J883</f>
        <v>0</v>
      </c>
      <c r="K899" s="390">
        <f>K883</f>
        <v>0</v>
      </c>
      <c r="L899" s="390">
        <v>0</v>
      </c>
      <c r="M899" s="390">
        <v>0</v>
      </c>
      <c r="N899" s="390">
        <v>0</v>
      </c>
      <c r="O899" s="390">
        <v>0</v>
      </c>
      <c r="P899" s="390">
        <v>0</v>
      </c>
      <c r="Q899" s="390">
        <f>Q888</f>
        <v>0</v>
      </c>
      <c r="R899" s="594"/>
      <c r="S899" s="595"/>
      <c r="T899" s="595"/>
      <c r="U899" s="595"/>
      <c r="V899" s="596"/>
    </row>
    <row r="900" spans="1:22" s="284" customFormat="1" ht="15" customHeight="1">
      <c r="A900" s="389" t="s">
        <v>425</v>
      </c>
      <c r="B900" s="400" t="s">
        <v>186</v>
      </c>
      <c r="C900" s="597" t="s">
        <v>24</v>
      </c>
      <c r="D900" s="598"/>
      <c r="E900" s="598"/>
      <c r="F900" s="598"/>
      <c r="G900" s="598"/>
      <c r="H900" s="401">
        <f t="shared" ref="H900:Q900" si="249">H899</f>
        <v>5</v>
      </c>
      <c r="I900" s="401">
        <f t="shared" si="249"/>
        <v>5</v>
      </c>
      <c r="J900" s="401">
        <f t="shared" si="249"/>
        <v>0</v>
      </c>
      <c r="K900" s="401">
        <f t="shared" si="249"/>
        <v>0</v>
      </c>
      <c r="L900" s="401">
        <f t="shared" si="249"/>
        <v>0</v>
      </c>
      <c r="M900" s="401">
        <f t="shared" si="249"/>
        <v>0</v>
      </c>
      <c r="N900" s="401">
        <f t="shared" si="249"/>
        <v>0</v>
      </c>
      <c r="O900" s="401">
        <f t="shared" si="249"/>
        <v>0</v>
      </c>
      <c r="P900" s="401">
        <f t="shared" si="249"/>
        <v>0</v>
      </c>
      <c r="Q900" s="401">
        <f t="shared" si="249"/>
        <v>0</v>
      </c>
      <c r="R900" s="466"/>
      <c r="S900" s="599"/>
      <c r="T900" s="599"/>
      <c r="U900" s="599"/>
      <c r="V900" s="600"/>
    </row>
    <row r="901" spans="1:22" s="268" customFormat="1" ht="15" customHeight="1">
      <c r="A901" s="389" t="s">
        <v>425</v>
      </c>
      <c r="B901" s="399" t="s">
        <v>195</v>
      </c>
      <c r="C901" s="589" t="s">
        <v>1191</v>
      </c>
      <c r="D901" s="589"/>
      <c r="E901" s="589"/>
      <c r="F901" s="589"/>
      <c r="G901" s="589"/>
      <c r="H901" s="589"/>
      <c r="I901" s="589"/>
      <c r="J901" s="589"/>
      <c r="K901" s="589"/>
      <c r="L901" s="589"/>
      <c r="M901" s="589"/>
      <c r="N901" s="589"/>
      <c r="O901" s="589"/>
      <c r="P901" s="589"/>
      <c r="Q901" s="589"/>
      <c r="R901" s="589"/>
      <c r="S901" s="589"/>
      <c r="T901" s="589"/>
      <c r="U901" s="589"/>
      <c r="V901" s="589"/>
    </row>
    <row r="902" spans="1:22" s="268" customFormat="1" ht="15" customHeight="1">
      <c r="A902" s="389" t="s">
        <v>425</v>
      </c>
      <c r="B902" s="399" t="s">
        <v>195</v>
      </c>
      <c r="C902" s="269" t="s">
        <v>243</v>
      </c>
      <c r="D902" s="590" t="s">
        <v>1192</v>
      </c>
      <c r="E902" s="591"/>
      <c r="F902" s="591"/>
      <c r="G902" s="591"/>
      <c r="H902" s="591"/>
      <c r="I902" s="591"/>
      <c r="J902" s="591"/>
      <c r="K902" s="591"/>
      <c r="L902" s="591"/>
      <c r="M902" s="591"/>
      <c r="N902" s="591"/>
      <c r="O902" s="591"/>
      <c r="P902" s="591"/>
      <c r="Q902" s="591"/>
      <c r="R902" s="591"/>
      <c r="S902" s="591"/>
      <c r="T902" s="591"/>
      <c r="U902" s="591"/>
      <c r="V902" s="592"/>
    </row>
    <row r="903" spans="1:22" s="268" customFormat="1" ht="27" customHeight="1">
      <c r="A903" s="579" t="s">
        <v>425</v>
      </c>
      <c r="B903" s="580" t="s">
        <v>195</v>
      </c>
      <c r="C903" s="581" t="s">
        <v>243</v>
      </c>
      <c r="D903" s="572" t="s">
        <v>231</v>
      </c>
      <c r="E903" s="582" t="s">
        <v>966</v>
      </c>
      <c r="F903" s="583"/>
      <c r="G903" s="373"/>
      <c r="H903" s="374"/>
      <c r="I903" s="374"/>
      <c r="J903" s="374"/>
      <c r="K903" s="374"/>
      <c r="L903" s="374"/>
      <c r="M903" s="374"/>
      <c r="N903" s="374"/>
      <c r="O903" s="374"/>
      <c r="P903" s="374"/>
      <c r="Q903" s="374"/>
      <c r="R903" s="422"/>
      <c r="S903" s="422"/>
      <c r="T903" s="423"/>
      <c r="U903" s="239"/>
      <c r="V903" s="239"/>
    </row>
    <row r="904" spans="1:22" s="268" customFormat="1" ht="34.5" customHeight="1">
      <c r="A904" s="579"/>
      <c r="B904" s="580"/>
      <c r="C904" s="581"/>
      <c r="D904" s="573"/>
      <c r="E904" s="503" t="s">
        <v>357</v>
      </c>
      <c r="F904" s="262" t="s">
        <v>967</v>
      </c>
      <c r="G904" s="377" t="s">
        <v>20</v>
      </c>
      <c r="H904" s="378">
        <v>8</v>
      </c>
      <c r="I904" s="379">
        <v>8</v>
      </c>
      <c r="J904" s="379"/>
      <c r="K904" s="379"/>
      <c r="L904" s="379"/>
      <c r="M904" s="379"/>
      <c r="N904" s="379"/>
      <c r="O904" s="379"/>
      <c r="P904" s="379"/>
      <c r="Q904" s="379"/>
      <c r="R904" s="448" t="s">
        <v>180</v>
      </c>
      <c r="S904" s="464" t="s">
        <v>866</v>
      </c>
      <c r="T904" s="426" t="s">
        <v>968</v>
      </c>
      <c r="U904" s="380" t="s">
        <v>893</v>
      </c>
      <c r="V904" s="380">
        <v>6</v>
      </c>
    </row>
    <row r="905" spans="1:22" s="268" customFormat="1" ht="0.75" hidden="1" customHeight="1">
      <c r="A905" s="579"/>
      <c r="B905" s="580"/>
      <c r="C905" s="581"/>
      <c r="D905" s="573"/>
      <c r="E905" s="376"/>
      <c r="F905" s="262"/>
      <c r="G905" s="377"/>
      <c r="H905" s="378"/>
      <c r="I905" s="377"/>
      <c r="J905" s="377"/>
      <c r="K905" s="377"/>
      <c r="L905" s="377"/>
      <c r="M905" s="377"/>
      <c r="N905" s="377"/>
      <c r="O905" s="377"/>
      <c r="P905" s="377"/>
      <c r="Q905" s="377"/>
      <c r="R905" s="448"/>
      <c r="S905" s="464"/>
      <c r="T905" s="426"/>
      <c r="U905" s="380"/>
      <c r="V905" s="380"/>
    </row>
    <row r="906" spans="1:22" s="268" customFormat="1" ht="3.75" hidden="1" customHeight="1">
      <c r="A906" s="579"/>
      <c r="B906" s="580"/>
      <c r="C906" s="581"/>
      <c r="D906" s="576"/>
      <c r="E906" s="376" t="s">
        <v>18</v>
      </c>
      <c r="F906" s="381"/>
      <c r="G906" s="382"/>
      <c r="H906" s="378">
        <f>I906+J906+L906+M906+N906+O906+P906+Q906</f>
        <v>0</v>
      </c>
      <c r="I906" s="382"/>
      <c r="J906" s="382"/>
      <c r="K906" s="382"/>
      <c r="L906" s="382"/>
      <c r="M906" s="382"/>
      <c r="N906" s="382"/>
      <c r="O906" s="382"/>
      <c r="P906" s="382"/>
      <c r="Q906" s="382"/>
      <c r="R906" s="448"/>
      <c r="S906" s="464"/>
      <c r="T906" s="426"/>
      <c r="U906" s="380"/>
      <c r="V906" s="380"/>
    </row>
    <row r="907" spans="1:22" s="268" customFormat="1" ht="15" customHeight="1">
      <c r="A907" s="579"/>
      <c r="B907" s="580"/>
      <c r="C907" s="581"/>
      <c r="D907" s="584" t="s">
        <v>21</v>
      </c>
      <c r="E907" s="585"/>
      <c r="F907" s="585"/>
      <c r="G907" s="586"/>
      <c r="H907" s="391">
        <f>H904+H905</f>
        <v>8</v>
      </c>
      <c r="I907" s="391">
        <f>I904+I905+I906</f>
        <v>8</v>
      </c>
      <c r="J907" s="391">
        <f>J904+J905+J906</f>
        <v>0</v>
      </c>
      <c r="K907" s="391">
        <f t="shared" ref="K907:L907" si="250">K904+K905+K906</f>
        <v>0</v>
      </c>
      <c r="L907" s="391">
        <f t="shared" si="250"/>
        <v>0</v>
      </c>
      <c r="M907" s="391">
        <f t="shared" ref="M907:Q907" si="251">M904+M905+M906</f>
        <v>0</v>
      </c>
      <c r="N907" s="391">
        <f t="shared" si="251"/>
        <v>0</v>
      </c>
      <c r="O907" s="391">
        <f t="shared" si="251"/>
        <v>0</v>
      </c>
      <c r="P907" s="391">
        <f t="shared" si="251"/>
        <v>0</v>
      </c>
      <c r="Q907" s="391">
        <f t="shared" si="251"/>
        <v>0</v>
      </c>
      <c r="R907" s="587"/>
      <c r="S907" s="587"/>
      <c r="T907" s="587"/>
      <c r="U907" s="587"/>
      <c r="V907" s="588"/>
    </row>
    <row r="908" spans="1:22" s="268" customFormat="1" ht="15" customHeight="1">
      <c r="A908" s="389" t="s">
        <v>425</v>
      </c>
      <c r="B908" s="400" t="s">
        <v>195</v>
      </c>
      <c r="C908" s="269" t="s">
        <v>243</v>
      </c>
      <c r="D908" s="593" t="s">
        <v>22</v>
      </c>
      <c r="E908" s="593"/>
      <c r="F908" s="593"/>
      <c r="G908" s="593"/>
      <c r="H908" s="390">
        <f>H907</f>
        <v>8</v>
      </c>
      <c r="I908" s="390">
        <f>I901+I907</f>
        <v>8</v>
      </c>
      <c r="J908" s="390">
        <f>J889</f>
        <v>0</v>
      </c>
      <c r="K908" s="390">
        <f>K889</f>
        <v>0</v>
      </c>
      <c r="L908" s="390">
        <v>0</v>
      </c>
      <c r="M908" s="390">
        <v>0</v>
      </c>
      <c r="N908" s="390">
        <v>0</v>
      </c>
      <c r="O908" s="390">
        <v>0</v>
      </c>
      <c r="P908" s="390">
        <v>0</v>
      </c>
      <c r="Q908" s="390">
        <f>Q896</f>
        <v>0</v>
      </c>
      <c r="R908" s="594"/>
      <c r="S908" s="595"/>
      <c r="T908" s="595"/>
      <c r="U908" s="595"/>
      <c r="V908" s="596"/>
    </row>
    <row r="909" spans="1:22" s="284" customFormat="1" ht="15" customHeight="1">
      <c r="A909" s="389" t="s">
        <v>425</v>
      </c>
      <c r="B909" s="400" t="s">
        <v>195</v>
      </c>
      <c r="C909" s="597" t="s">
        <v>24</v>
      </c>
      <c r="D909" s="598"/>
      <c r="E909" s="598"/>
      <c r="F909" s="598"/>
      <c r="G909" s="598"/>
      <c r="H909" s="401">
        <f>H908</f>
        <v>8</v>
      </c>
      <c r="I909" s="401">
        <f>I908</f>
        <v>8</v>
      </c>
      <c r="J909" s="401">
        <f>J908</f>
        <v>0</v>
      </c>
      <c r="K909" s="401">
        <f>K908</f>
        <v>0</v>
      </c>
      <c r="L909" s="401">
        <f>L908</f>
        <v>0</v>
      </c>
      <c r="M909" s="401">
        <f>M765+M792</f>
        <v>0</v>
      </c>
      <c r="N909" s="401">
        <f>N765+N792</f>
        <v>0</v>
      </c>
      <c r="O909" s="401">
        <f>O908</f>
        <v>0</v>
      </c>
      <c r="P909" s="401">
        <f>P908</f>
        <v>0</v>
      </c>
      <c r="Q909" s="401">
        <f>Q908</f>
        <v>0</v>
      </c>
      <c r="R909" s="466"/>
      <c r="S909" s="599"/>
      <c r="T909" s="599"/>
      <c r="U909" s="599"/>
      <c r="V909" s="600"/>
    </row>
    <row r="910" spans="1:22" s="284" customFormat="1" ht="15" customHeight="1">
      <c r="A910" s="389" t="s">
        <v>425</v>
      </c>
      <c r="B910" s="601" t="s">
        <v>970</v>
      </c>
      <c r="C910" s="601"/>
      <c r="D910" s="601"/>
      <c r="E910" s="601"/>
      <c r="F910" s="601"/>
      <c r="G910" s="601"/>
      <c r="H910" s="402">
        <f t="shared" ref="H910:M910" si="252">H909+H900+H892+H852</f>
        <v>2990.1000000000004</v>
      </c>
      <c r="I910" s="402">
        <f t="shared" si="252"/>
        <v>1467</v>
      </c>
      <c r="J910" s="402">
        <f t="shared" si="252"/>
        <v>0</v>
      </c>
      <c r="K910" s="402">
        <f t="shared" si="252"/>
        <v>47</v>
      </c>
      <c r="L910" s="402">
        <f t="shared" si="252"/>
        <v>119.7</v>
      </c>
      <c r="M910" s="402">
        <f t="shared" si="252"/>
        <v>0</v>
      </c>
      <c r="N910" s="402">
        <f t="shared" ref="N910:P910" si="253">N909</f>
        <v>0</v>
      </c>
      <c r="O910" s="402">
        <f>O909+O900+O892+O852</f>
        <v>1040.2</v>
      </c>
      <c r="P910" s="402">
        <f t="shared" si="253"/>
        <v>0</v>
      </c>
      <c r="Q910" s="402">
        <f>Q909+Q900+Q892+Q852</f>
        <v>317.2</v>
      </c>
      <c r="R910" s="602"/>
      <c r="S910" s="603"/>
      <c r="T910" s="603"/>
      <c r="U910" s="603"/>
      <c r="V910" s="604"/>
    </row>
    <row r="911" spans="1:22" ht="18" customHeight="1">
      <c r="A911" s="773" t="s">
        <v>1099</v>
      </c>
      <c r="B911" s="773"/>
      <c r="C911" s="773"/>
      <c r="D911" s="773"/>
      <c r="E911" s="773"/>
      <c r="F911" s="773"/>
      <c r="G911" s="773"/>
      <c r="H911" s="773"/>
      <c r="I911" s="773"/>
      <c r="J911" s="773"/>
      <c r="K911" s="773"/>
      <c r="L911" s="773"/>
      <c r="M911" s="773"/>
      <c r="N911" s="773"/>
      <c r="O911" s="773"/>
      <c r="P911" s="773"/>
      <c r="Q911" s="773"/>
      <c r="R911" s="773"/>
      <c r="S911" s="773"/>
      <c r="T911" s="773"/>
      <c r="U911" s="773"/>
      <c r="V911" s="774"/>
    </row>
    <row r="912" spans="1:22" s="4" customFormat="1" ht="15" customHeight="1">
      <c r="A912" s="389" t="s">
        <v>328</v>
      </c>
      <c r="B912" s="567" t="s">
        <v>1091</v>
      </c>
      <c r="C912" s="568"/>
      <c r="D912" s="568"/>
      <c r="E912" s="568"/>
      <c r="F912" s="568"/>
      <c r="G912" s="568"/>
      <c r="H912" s="568"/>
      <c r="I912" s="568"/>
      <c r="J912" s="568"/>
      <c r="K912" s="568"/>
      <c r="L912" s="568"/>
      <c r="M912" s="568"/>
      <c r="N912" s="568"/>
      <c r="O912" s="568"/>
      <c r="P912" s="568"/>
      <c r="Q912" s="568"/>
      <c r="R912" s="568"/>
      <c r="S912" s="568"/>
      <c r="T912" s="568"/>
      <c r="U912" s="568"/>
      <c r="V912" s="568"/>
    </row>
    <row r="913" spans="1:22" s="4" customFormat="1" ht="15" customHeight="1">
      <c r="A913" s="470" t="s">
        <v>328</v>
      </c>
      <c r="B913" s="158" t="s">
        <v>173</v>
      </c>
      <c r="C913" s="577" t="s">
        <v>971</v>
      </c>
      <c r="D913" s="577"/>
      <c r="E913" s="577"/>
      <c r="F913" s="577"/>
      <c r="G913" s="577"/>
      <c r="H913" s="577"/>
      <c r="I913" s="577"/>
      <c r="J913" s="577"/>
      <c r="K913" s="577"/>
      <c r="L913" s="577"/>
      <c r="M913" s="577"/>
      <c r="N913" s="577"/>
      <c r="O913" s="577"/>
      <c r="P913" s="577"/>
      <c r="Q913" s="577"/>
      <c r="R913" s="577"/>
      <c r="S913" s="577"/>
      <c r="T913" s="577"/>
      <c r="U913" s="577"/>
      <c r="V913" s="577"/>
    </row>
    <row r="914" spans="1:22" s="4" customFormat="1" ht="15" customHeight="1">
      <c r="A914" s="470" t="s">
        <v>328</v>
      </c>
      <c r="B914" s="158" t="s">
        <v>173</v>
      </c>
      <c r="C914" s="199" t="s">
        <v>173</v>
      </c>
      <c r="D914" s="578" t="s">
        <v>972</v>
      </c>
      <c r="E914" s="578"/>
      <c r="F914" s="578"/>
      <c r="G914" s="578"/>
      <c r="H914" s="578"/>
      <c r="I914" s="578"/>
      <c r="J914" s="578"/>
      <c r="K914" s="578"/>
      <c r="L914" s="578"/>
      <c r="M914" s="578"/>
      <c r="N914" s="578"/>
      <c r="O914" s="578"/>
      <c r="P914" s="578"/>
      <c r="Q914" s="578"/>
      <c r="R914" s="578"/>
      <c r="S914" s="578"/>
      <c r="T914" s="578"/>
      <c r="U914" s="578"/>
      <c r="V914" s="578"/>
    </row>
    <row r="915" spans="1:22" s="72" customFormat="1" ht="29.25" customHeight="1">
      <c r="A915" s="522" t="s">
        <v>328</v>
      </c>
      <c r="B915" s="570" t="s">
        <v>173</v>
      </c>
      <c r="C915" s="571" t="s">
        <v>173</v>
      </c>
      <c r="D915" s="572" t="s">
        <v>173</v>
      </c>
      <c r="E915" s="533" t="s">
        <v>973</v>
      </c>
      <c r="F915" s="534"/>
      <c r="G915" s="170"/>
      <c r="H915" s="171"/>
      <c r="I915" s="403"/>
      <c r="J915" s="403"/>
      <c r="K915" s="403"/>
      <c r="L915" s="403"/>
      <c r="M915" s="403"/>
      <c r="N915" s="403"/>
      <c r="O915" s="403"/>
      <c r="P915" s="403"/>
      <c r="Q915" s="403"/>
      <c r="R915" s="416"/>
      <c r="S915" s="416"/>
      <c r="T915" s="411"/>
      <c r="U915" s="206"/>
      <c r="V915" s="206"/>
    </row>
    <row r="916" spans="1:22" s="72" customFormat="1" ht="29.25" customHeight="1">
      <c r="A916" s="523"/>
      <c r="B916" s="570"/>
      <c r="C916" s="571"/>
      <c r="D916" s="573"/>
      <c r="E916" s="172" t="s">
        <v>16</v>
      </c>
      <c r="F916" s="370" t="s">
        <v>974</v>
      </c>
      <c r="G916" s="160" t="s">
        <v>20</v>
      </c>
      <c r="H916" s="186">
        <f>I916+J916+L916+M916+N916+O916+P916+Q916</f>
        <v>22.2</v>
      </c>
      <c r="I916" s="404">
        <v>22.2</v>
      </c>
      <c r="J916" s="404"/>
      <c r="K916" s="404"/>
      <c r="L916" s="404"/>
      <c r="M916" s="404"/>
      <c r="N916" s="404"/>
      <c r="O916" s="404"/>
      <c r="P916" s="404"/>
      <c r="Q916" s="404"/>
      <c r="R916" s="417" t="s">
        <v>975</v>
      </c>
      <c r="S916" s="418" t="s">
        <v>976</v>
      </c>
      <c r="T916" s="409" t="s">
        <v>977</v>
      </c>
      <c r="U916" s="160" t="s">
        <v>183</v>
      </c>
      <c r="V916" s="160">
        <v>30</v>
      </c>
    </row>
    <row r="917" spans="1:22" s="72" customFormat="1" ht="41.25" customHeight="1">
      <c r="A917" s="523"/>
      <c r="B917" s="570"/>
      <c r="C917" s="571"/>
      <c r="D917" s="573"/>
      <c r="E917" s="172" t="s">
        <v>17</v>
      </c>
      <c r="F917" s="370" t="s">
        <v>978</v>
      </c>
      <c r="G917" s="160" t="s">
        <v>20</v>
      </c>
      <c r="H917" s="186">
        <f>I917+J917+L917+M917+N917+O917+P917+Q917</f>
        <v>14.8</v>
      </c>
      <c r="I917" s="404">
        <v>14.8</v>
      </c>
      <c r="J917" s="404"/>
      <c r="K917" s="404"/>
      <c r="L917" s="404"/>
      <c r="M917" s="404"/>
      <c r="N917" s="404"/>
      <c r="O917" s="404"/>
      <c r="P917" s="404"/>
      <c r="Q917" s="404"/>
      <c r="R917" s="417" t="s">
        <v>180</v>
      </c>
      <c r="S917" s="418" t="s">
        <v>976</v>
      </c>
      <c r="T917" s="409" t="s">
        <v>977</v>
      </c>
      <c r="U917" s="160" t="s">
        <v>183</v>
      </c>
      <c r="V917" s="160">
        <v>20</v>
      </c>
    </row>
    <row r="918" spans="1:22" s="4" customFormat="1" ht="15" customHeight="1">
      <c r="A918" s="524"/>
      <c r="B918" s="570"/>
      <c r="C918" s="571"/>
      <c r="D918" s="575" t="s">
        <v>21</v>
      </c>
      <c r="E918" s="575"/>
      <c r="F918" s="575"/>
      <c r="G918" s="575"/>
      <c r="H918" s="185">
        <f>H916+H917</f>
        <v>37</v>
      </c>
      <c r="I918" s="185">
        <f t="shared" ref="I918:Q918" si="254">I916+I917</f>
        <v>37</v>
      </c>
      <c r="J918" s="185">
        <f t="shared" si="254"/>
        <v>0</v>
      </c>
      <c r="K918" s="185"/>
      <c r="L918" s="185">
        <f t="shared" si="254"/>
        <v>0</v>
      </c>
      <c r="M918" s="185">
        <f t="shared" si="254"/>
        <v>0</v>
      </c>
      <c r="N918" s="185">
        <f t="shared" si="254"/>
        <v>0</v>
      </c>
      <c r="O918" s="185">
        <f t="shared" si="254"/>
        <v>0</v>
      </c>
      <c r="P918" s="185">
        <f t="shared" si="254"/>
        <v>0</v>
      </c>
      <c r="Q918" s="185">
        <f t="shared" si="254"/>
        <v>0</v>
      </c>
      <c r="R918" s="562"/>
      <c r="S918" s="563"/>
      <c r="T918" s="563"/>
      <c r="U918" s="563"/>
      <c r="V918" s="564"/>
    </row>
    <row r="919" spans="1:22" s="4" customFormat="1" ht="29.25" customHeight="1">
      <c r="A919" s="522" t="s">
        <v>328</v>
      </c>
      <c r="B919" s="570" t="s">
        <v>173</v>
      </c>
      <c r="C919" s="571" t="s">
        <v>173</v>
      </c>
      <c r="D919" s="572" t="s">
        <v>175</v>
      </c>
      <c r="E919" s="533" t="s">
        <v>979</v>
      </c>
      <c r="F919" s="534"/>
      <c r="G919" s="170"/>
      <c r="H919" s="171"/>
      <c r="I919" s="403"/>
      <c r="J919" s="403"/>
      <c r="K919" s="403"/>
      <c r="L919" s="403"/>
      <c r="M919" s="403"/>
      <c r="N919" s="403"/>
      <c r="O919" s="403"/>
      <c r="P919" s="403"/>
      <c r="Q919" s="403"/>
      <c r="R919" s="416"/>
      <c r="S919" s="416"/>
      <c r="T919" s="411"/>
      <c r="U919" s="206"/>
      <c r="V919" s="206"/>
    </row>
    <row r="920" spans="1:22" s="4" customFormat="1" ht="38.25" customHeight="1">
      <c r="A920" s="523"/>
      <c r="B920" s="570"/>
      <c r="C920" s="571"/>
      <c r="D920" s="573"/>
      <c r="E920" s="173" t="s">
        <v>16</v>
      </c>
      <c r="F920" s="370" t="s">
        <v>980</v>
      </c>
      <c r="G920" s="160" t="s">
        <v>20</v>
      </c>
      <c r="H920" s="186">
        <f>I920+J920+L920+M920+N920+O920+P920+Q920</f>
        <v>55</v>
      </c>
      <c r="I920" s="404">
        <v>15</v>
      </c>
      <c r="J920" s="404"/>
      <c r="K920" s="404"/>
      <c r="L920" s="404">
        <v>40</v>
      </c>
      <c r="M920" s="404"/>
      <c r="N920" s="404"/>
      <c r="O920" s="404"/>
      <c r="P920" s="404"/>
      <c r="Q920" s="404"/>
      <c r="R920" s="417" t="s">
        <v>180</v>
      </c>
      <c r="S920" s="418" t="s">
        <v>976</v>
      </c>
      <c r="T920" s="409" t="s">
        <v>981</v>
      </c>
      <c r="U920" s="160" t="s">
        <v>183</v>
      </c>
      <c r="V920" s="160">
        <v>11</v>
      </c>
    </row>
    <row r="921" spans="1:22" s="4" customFormat="1" ht="39.75" customHeight="1">
      <c r="A921" s="523"/>
      <c r="B921" s="570"/>
      <c r="C921" s="571"/>
      <c r="D921" s="573"/>
      <c r="E921" s="173" t="s">
        <v>17</v>
      </c>
      <c r="F921" s="405" t="s">
        <v>982</v>
      </c>
      <c r="G921" s="160" t="s">
        <v>20</v>
      </c>
      <c r="H921" s="186">
        <f>I921+J921+L921+M921+N921+O921+P921+Q921</f>
        <v>58.33</v>
      </c>
      <c r="I921" s="404">
        <v>23.33</v>
      </c>
      <c r="J921" s="404">
        <v>3</v>
      </c>
      <c r="K921" s="404"/>
      <c r="L921" s="404">
        <v>32</v>
      </c>
      <c r="M921" s="404"/>
      <c r="N921" s="404"/>
      <c r="O921" s="404"/>
      <c r="P921" s="404"/>
      <c r="Q921" s="404"/>
      <c r="R921" s="417" t="s">
        <v>180</v>
      </c>
      <c r="S921" s="418" t="s">
        <v>976</v>
      </c>
      <c r="T921" s="409" t="s">
        <v>983</v>
      </c>
      <c r="U921" s="160" t="s">
        <v>183</v>
      </c>
      <c r="V921" s="160">
        <v>13</v>
      </c>
    </row>
    <row r="922" spans="1:22" s="4" customFormat="1" ht="15" customHeight="1">
      <c r="A922" s="524"/>
      <c r="B922" s="570"/>
      <c r="C922" s="571"/>
      <c r="D922" s="575" t="s">
        <v>21</v>
      </c>
      <c r="E922" s="575"/>
      <c r="F922" s="575"/>
      <c r="G922" s="575"/>
      <c r="H922" s="185">
        <f>H920+H921</f>
        <v>113.33</v>
      </c>
      <c r="I922" s="185">
        <f t="shared" ref="I922:Q922" si="255">I920+I921</f>
        <v>38.33</v>
      </c>
      <c r="J922" s="185">
        <f t="shared" si="255"/>
        <v>3</v>
      </c>
      <c r="K922" s="185"/>
      <c r="L922" s="185">
        <f t="shared" si="255"/>
        <v>72</v>
      </c>
      <c r="M922" s="185">
        <f t="shared" si="255"/>
        <v>0</v>
      </c>
      <c r="N922" s="185">
        <f t="shared" si="255"/>
        <v>0</v>
      </c>
      <c r="O922" s="185">
        <f t="shared" si="255"/>
        <v>0</v>
      </c>
      <c r="P922" s="185">
        <f t="shared" si="255"/>
        <v>0</v>
      </c>
      <c r="Q922" s="185">
        <f t="shared" si="255"/>
        <v>0</v>
      </c>
      <c r="R922" s="562"/>
      <c r="S922" s="563"/>
      <c r="T922" s="563"/>
      <c r="U922" s="563"/>
      <c r="V922" s="564"/>
    </row>
    <row r="923" spans="1:22" s="72" customFormat="1" ht="38.25" customHeight="1">
      <c r="A923" s="522" t="s">
        <v>328</v>
      </c>
      <c r="B923" s="570" t="s">
        <v>173</v>
      </c>
      <c r="C923" s="571" t="s">
        <v>173</v>
      </c>
      <c r="D923" s="572" t="s">
        <v>186</v>
      </c>
      <c r="E923" s="533" t="s">
        <v>984</v>
      </c>
      <c r="F923" s="534"/>
      <c r="G923" s="170"/>
      <c r="H923" s="171"/>
      <c r="I923" s="403"/>
      <c r="J923" s="403"/>
      <c r="K923" s="403"/>
      <c r="L923" s="403"/>
      <c r="M923" s="403"/>
      <c r="N923" s="403"/>
      <c r="O923" s="403"/>
      <c r="P923" s="403"/>
      <c r="Q923" s="403"/>
      <c r="R923" s="416"/>
      <c r="S923" s="416"/>
      <c r="T923" s="411"/>
      <c r="U923" s="206"/>
      <c r="V923" s="206"/>
    </row>
    <row r="924" spans="1:22" s="72" customFormat="1" ht="42" customHeight="1">
      <c r="A924" s="523"/>
      <c r="B924" s="570"/>
      <c r="C924" s="571"/>
      <c r="D924" s="573"/>
      <c r="E924" s="172" t="s">
        <v>16</v>
      </c>
      <c r="F924" s="370" t="s">
        <v>985</v>
      </c>
      <c r="G924" s="160" t="s">
        <v>20</v>
      </c>
      <c r="H924" s="186">
        <f>I924+J924+L924+M924+N924+O924+P924+Q924</f>
        <v>5.7</v>
      </c>
      <c r="I924" s="404">
        <v>5.7</v>
      </c>
      <c r="J924" s="404"/>
      <c r="K924" s="404"/>
      <c r="L924" s="404"/>
      <c r="M924" s="404"/>
      <c r="N924" s="404"/>
      <c r="O924" s="404"/>
      <c r="P924" s="404"/>
      <c r="Q924" s="404"/>
      <c r="R924" s="417" t="s">
        <v>986</v>
      </c>
      <c r="S924" s="418" t="s">
        <v>976</v>
      </c>
      <c r="T924" s="467" t="s">
        <v>987</v>
      </c>
      <c r="U924" s="160" t="s">
        <v>183</v>
      </c>
      <c r="V924" s="160">
        <v>3</v>
      </c>
    </row>
    <row r="925" spans="1:22" s="4" customFormat="1" ht="15" customHeight="1">
      <c r="A925" s="524"/>
      <c r="B925" s="570"/>
      <c r="C925" s="571"/>
      <c r="D925" s="575" t="s">
        <v>21</v>
      </c>
      <c r="E925" s="575"/>
      <c r="F925" s="575"/>
      <c r="G925" s="575"/>
      <c r="H925" s="185">
        <f>H924</f>
        <v>5.7</v>
      </c>
      <c r="I925" s="185">
        <f t="shared" ref="I925:Q925" si="256">I924</f>
        <v>5.7</v>
      </c>
      <c r="J925" s="185">
        <f t="shared" si="256"/>
        <v>0</v>
      </c>
      <c r="K925" s="185"/>
      <c r="L925" s="185">
        <f t="shared" si="256"/>
        <v>0</v>
      </c>
      <c r="M925" s="185">
        <f t="shared" si="256"/>
        <v>0</v>
      </c>
      <c r="N925" s="185">
        <f t="shared" si="256"/>
        <v>0</v>
      </c>
      <c r="O925" s="185">
        <f t="shared" si="256"/>
        <v>0</v>
      </c>
      <c r="P925" s="185">
        <f t="shared" si="256"/>
        <v>0</v>
      </c>
      <c r="Q925" s="185">
        <f t="shared" si="256"/>
        <v>0</v>
      </c>
      <c r="R925" s="562"/>
      <c r="S925" s="563"/>
      <c r="T925" s="563"/>
      <c r="U925" s="563"/>
      <c r="V925" s="564"/>
    </row>
    <row r="926" spans="1:22" s="4" customFormat="1" ht="51.75" customHeight="1">
      <c r="A926" s="522" t="s">
        <v>328</v>
      </c>
      <c r="B926" s="570" t="s">
        <v>173</v>
      </c>
      <c r="C926" s="571" t="s">
        <v>173</v>
      </c>
      <c r="D926" s="572" t="s">
        <v>195</v>
      </c>
      <c r="E926" s="533" t="s">
        <v>988</v>
      </c>
      <c r="F926" s="534"/>
      <c r="G926" s="170"/>
      <c r="H926" s="171"/>
      <c r="I926" s="403"/>
      <c r="J926" s="403"/>
      <c r="K926" s="403"/>
      <c r="L926" s="403"/>
      <c r="M926" s="403"/>
      <c r="N926" s="403"/>
      <c r="O926" s="403"/>
      <c r="P926" s="403"/>
      <c r="Q926" s="403"/>
      <c r="R926" s="416"/>
      <c r="S926" s="416"/>
      <c r="T926" s="411"/>
      <c r="U926" s="206"/>
      <c r="V926" s="206"/>
    </row>
    <row r="927" spans="1:22" s="4" customFormat="1" ht="54" customHeight="1">
      <c r="A927" s="523"/>
      <c r="B927" s="570"/>
      <c r="C927" s="571"/>
      <c r="D927" s="573"/>
      <c r="E927" s="173" t="s">
        <v>16</v>
      </c>
      <c r="F927" s="370" t="s">
        <v>1201</v>
      </c>
      <c r="G927" s="258" t="s">
        <v>1193</v>
      </c>
      <c r="H927" s="186">
        <f>I927+J927+L927+M927+N927+O927+P927+Q927</f>
        <v>276.65199999999999</v>
      </c>
      <c r="I927" s="404">
        <v>183.65199999999999</v>
      </c>
      <c r="J927" s="404">
        <v>38</v>
      </c>
      <c r="K927" s="404"/>
      <c r="L927" s="404">
        <v>55</v>
      </c>
      <c r="M927" s="404"/>
      <c r="N927" s="404"/>
      <c r="O927" s="404"/>
      <c r="P927" s="404"/>
      <c r="Q927" s="404"/>
      <c r="R927" s="417" t="s">
        <v>180</v>
      </c>
      <c r="S927" s="418" t="s">
        <v>976</v>
      </c>
      <c r="T927" s="467" t="s">
        <v>989</v>
      </c>
      <c r="U927" s="160" t="s">
        <v>183</v>
      </c>
      <c r="V927" s="160">
        <v>160</v>
      </c>
    </row>
    <row r="928" spans="1:22" s="4" customFormat="1" ht="15" customHeight="1">
      <c r="A928" s="524"/>
      <c r="B928" s="570"/>
      <c r="C928" s="571"/>
      <c r="D928" s="575" t="s">
        <v>21</v>
      </c>
      <c r="E928" s="575"/>
      <c r="F928" s="575"/>
      <c r="G928" s="575"/>
      <c r="H928" s="185">
        <f>H927</f>
        <v>276.65199999999999</v>
      </c>
      <c r="I928" s="185">
        <f t="shared" ref="I928:Q928" si="257">I927</f>
        <v>183.65199999999999</v>
      </c>
      <c r="J928" s="185">
        <f t="shared" si="257"/>
        <v>38</v>
      </c>
      <c r="K928" s="185"/>
      <c r="L928" s="185">
        <f t="shared" si="257"/>
        <v>55</v>
      </c>
      <c r="M928" s="185">
        <f t="shared" si="257"/>
        <v>0</v>
      </c>
      <c r="N928" s="185">
        <f t="shared" si="257"/>
        <v>0</v>
      </c>
      <c r="O928" s="185">
        <f t="shared" si="257"/>
        <v>0</v>
      </c>
      <c r="P928" s="185">
        <f t="shared" si="257"/>
        <v>0</v>
      </c>
      <c r="Q928" s="185">
        <f t="shared" si="257"/>
        <v>0</v>
      </c>
      <c r="R928" s="562"/>
      <c r="S928" s="563"/>
      <c r="T928" s="563"/>
      <c r="U928" s="563"/>
      <c r="V928" s="564"/>
    </row>
    <row r="929" spans="1:22" s="72" customFormat="1" ht="30.75" customHeight="1">
      <c r="A929" s="522" t="s">
        <v>328</v>
      </c>
      <c r="B929" s="570" t="s">
        <v>173</v>
      </c>
      <c r="C929" s="571" t="s">
        <v>173</v>
      </c>
      <c r="D929" s="572" t="s">
        <v>204</v>
      </c>
      <c r="E929" s="533" t="s">
        <v>990</v>
      </c>
      <c r="F929" s="534"/>
      <c r="G929" s="170"/>
      <c r="H929" s="171"/>
      <c r="I929" s="403"/>
      <c r="J929" s="403"/>
      <c r="K929" s="403"/>
      <c r="L929" s="403"/>
      <c r="M929" s="403"/>
      <c r="N929" s="403"/>
      <c r="O929" s="403"/>
      <c r="P929" s="403"/>
      <c r="Q929" s="403"/>
      <c r="R929" s="416"/>
      <c r="S929" s="416"/>
      <c r="T929" s="411"/>
      <c r="U929" s="206"/>
      <c r="V929" s="206"/>
    </row>
    <row r="930" spans="1:22" s="72" customFormat="1" ht="40.5" customHeight="1">
      <c r="A930" s="523"/>
      <c r="B930" s="570"/>
      <c r="C930" s="571"/>
      <c r="D930" s="573"/>
      <c r="E930" s="172" t="s">
        <v>16</v>
      </c>
      <c r="F930" s="370" t="s">
        <v>991</v>
      </c>
      <c r="G930" s="258" t="s">
        <v>1193</v>
      </c>
      <c r="H930" s="186">
        <f>I930+J930+L930+M930+N930+O930+P930+Q930</f>
        <v>313.58100000000002</v>
      </c>
      <c r="I930" s="404">
        <v>86.975999999999999</v>
      </c>
      <c r="J930" s="404">
        <v>165.60499999999999</v>
      </c>
      <c r="K930" s="404"/>
      <c r="L930" s="404">
        <v>61</v>
      </c>
      <c r="M930" s="404"/>
      <c r="N930" s="404"/>
      <c r="O930" s="404"/>
      <c r="P930" s="404"/>
      <c r="Q930" s="404"/>
      <c r="R930" s="417" t="s">
        <v>992</v>
      </c>
      <c r="S930" s="418" t="s">
        <v>976</v>
      </c>
      <c r="T930" s="467" t="s">
        <v>993</v>
      </c>
      <c r="U930" s="160" t="s">
        <v>183</v>
      </c>
      <c r="V930" s="160">
        <v>45</v>
      </c>
    </row>
    <row r="931" spans="1:22" s="4" customFormat="1" ht="15" customHeight="1">
      <c r="A931" s="524"/>
      <c r="B931" s="570"/>
      <c r="C931" s="571"/>
      <c r="D931" s="575" t="s">
        <v>21</v>
      </c>
      <c r="E931" s="575"/>
      <c r="F931" s="575"/>
      <c r="G931" s="575"/>
      <c r="H931" s="185">
        <f>H930</f>
        <v>313.58100000000002</v>
      </c>
      <c r="I931" s="185">
        <f t="shared" ref="I931:Q931" si="258">I930</f>
        <v>86.975999999999999</v>
      </c>
      <c r="J931" s="185">
        <f t="shared" si="258"/>
        <v>165.60499999999999</v>
      </c>
      <c r="K931" s="185"/>
      <c r="L931" s="185">
        <f t="shared" si="258"/>
        <v>61</v>
      </c>
      <c r="M931" s="185">
        <f t="shared" si="258"/>
        <v>0</v>
      </c>
      <c r="N931" s="185">
        <f t="shared" si="258"/>
        <v>0</v>
      </c>
      <c r="O931" s="185">
        <f t="shared" si="258"/>
        <v>0</v>
      </c>
      <c r="P931" s="185">
        <f t="shared" si="258"/>
        <v>0</v>
      </c>
      <c r="Q931" s="185">
        <f t="shared" si="258"/>
        <v>0</v>
      </c>
      <c r="R931" s="562"/>
      <c r="S931" s="563"/>
      <c r="T931" s="563"/>
      <c r="U931" s="563"/>
      <c r="V931" s="564"/>
    </row>
    <row r="932" spans="1:22" s="4" customFormat="1" ht="36" customHeight="1">
      <c r="A932" s="522" t="s">
        <v>328</v>
      </c>
      <c r="B932" s="570" t="s">
        <v>173</v>
      </c>
      <c r="C932" s="571" t="s">
        <v>173</v>
      </c>
      <c r="D932" s="572" t="s">
        <v>226</v>
      </c>
      <c r="E932" s="533" t="s">
        <v>994</v>
      </c>
      <c r="F932" s="534"/>
      <c r="G932" s="170"/>
      <c r="H932" s="171"/>
      <c r="I932" s="403"/>
      <c r="J932" s="403"/>
      <c r="K932" s="403"/>
      <c r="L932" s="403"/>
      <c r="M932" s="403"/>
      <c r="N932" s="403"/>
      <c r="O932" s="403"/>
      <c r="P932" s="403"/>
      <c r="Q932" s="403"/>
      <c r="R932" s="416"/>
      <c r="S932" s="416"/>
      <c r="T932" s="411"/>
      <c r="U932" s="206"/>
      <c r="V932" s="206"/>
    </row>
    <row r="933" spans="1:22" s="4" customFormat="1" ht="42.75" customHeight="1">
      <c r="A933" s="523"/>
      <c r="B933" s="570"/>
      <c r="C933" s="571"/>
      <c r="D933" s="573"/>
      <c r="E933" s="173" t="s">
        <v>16</v>
      </c>
      <c r="F933" s="370" t="s">
        <v>995</v>
      </c>
      <c r="G933" s="160" t="s">
        <v>20</v>
      </c>
      <c r="H933" s="186">
        <f>I933+J933+L933+M933+N933+O933+P933+Q933</f>
        <v>230</v>
      </c>
      <c r="I933" s="404">
        <v>230</v>
      </c>
      <c r="J933" s="404"/>
      <c r="K933" s="404"/>
      <c r="L933" s="404"/>
      <c r="M933" s="404"/>
      <c r="N933" s="404"/>
      <c r="O933" s="404"/>
      <c r="P933" s="404"/>
      <c r="Q933" s="404"/>
      <c r="R933" s="417" t="s">
        <v>180</v>
      </c>
      <c r="S933" s="418" t="s">
        <v>976</v>
      </c>
      <c r="T933" s="467" t="s">
        <v>996</v>
      </c>
      <c r="U933" s="160" t="s">
        <v>183</v>
      </c>
      <c r="V933" s="160">
        <v>85</v>
      </c>
    </row>
    <row r="934" spans="1:22" s="4" customFormat="1" ht="15" customHeight="1">
      <c r="A934" s="524"/>
      <c r="B934" s="570"/>
      <c r="C934" s="571"/>
      <c r="D934" s="575" t="s">
        <v>21</v>
      </c>
      <c r="E934" s="575"/>
      <c r="F934" s="575"/>
      <c r="G934" s="575"/>
      <c r="H934" s="185">
        <f>H933</f>
        <v>230</v>
      </c>
      <c r="I934" s="185">
        <f t="shared" ref="I934:Q934" si="259">I933</f>
        <v>230</v>
      </c>
      <c r="J934" s="185">
        <f t="shared" si="259"/>
        <v>0</v>
      </c>
      <c r="K934" s="185"/>
      <c r="L934" s="185">
        <f t="shared" si="259"/>
        <v>0</v>
      </c>
      <c r="M934" s="185">
        <f t="shared" si="259"/>
        <v>0</v>
      </c>
      <c r="N934" s="185">
        <f t="shared" si="259"/>
        <v>0</v>
      </c>
      <c r="O934" s="185">
        <f t="shared" si="259"/>
        <v>0</v>
      </c>
      <c r="P934" s="185">
        <f t="shared" si="259"/>
        <v>0</v>
      </c>
      <c r="Q934" s="185">
        <f t="shared" si="259"/>
        <v>0</v>
      </c>
      <c r="R934" s="562"/>
      <c r="S934" s="563"/>
      <c r="T934" s="563"/>
      <c r="U934" s="563"/>
      <c r="V934" s="564"/>
    </row>
    <row r="935" spans="1:22" s="72" customFormat="1" ht="37.5" customHeight="1">
      <c r="A935" s="522" t="s">
        <v>328</v>
      </c>
      <c r="B935" s="570" t="s">
        <v>173</v>
      </c>
      <c r="C935" s="571" t="s">
        <v>173</v>
      </c>
      <c r="D935" s="572" t="s">
        <v>231</v>
      </c>
      <c r="E935" s="533" t="s">
        <v>997</v>
      </c>
      <c r="F935" s="534"/>
      <c r="G935" s="170"/>
      <c r="H935" s="171"/>
      <c r="I935" s="403"/>
      <c r="J935" s="403"/>
      <c r="K935" s="403"/>
      <c r="L935" s="403"/>
      <c r="M935" s="403"/>
      <c r="N935" s="403"/>
      <c r="O935" s="403"/>
      <c r="P935" s="403"/>
      <c r="Q935" s="403"/>
      <c r="R935" s="416"/>
      <c r="S935" s="416"/>
      <c r="T935" s="411"/>
      <c r="U935" s="206"/>
      <c r="V935" s="206"/>
    </row>
    <row r="936" spans="1:22" s="72" customFormat="1" ht="24.75" customHeight="1">
      <c r="A936" s="523"/>
      <c r="B936" s="570"/>
      <c r="C936" s="571"/>
      <c r="D936" s="573"/>
      <c r="E936" s="172" t="s">
        <v>16</v>
      </c>
      <c r="F936" s="370" t="s">
        <v>998</v>
      </c>
      <c r="G936" s="160" t="s">
        <v>20</v>
      </c>
      <c r="H936" s="186">
        <f>I936+J936+L936+M936+N936+O936+P936+Q936</f>
        <v>21.36</v>
      </c>
      <c r="I936" s="404">
        <v>21.36</v>
      </c>
      <c r="J936" s="404"/>
      <c r="K936" s="404"/>
      <c r="L936" s="404"/>
      <c r="M936" s="404"/>
      <c r="N936" s="404"/>
      <c r="O936" s="404"/>
      <c r="P936" s="404"/>
      <c r="Q936" s="404"/>
      <c r="R936" s="417" t="s">
        <v>180</v>
      </c>
      <c r="S936" s="418" t="s">
        <v>976</v>
      </c>
      <c r="T936" s="409" t="s">
        <v>999</v>
      </c>
      <c r="U936" s="160" t="s">
        <v>183</v>
      </c>
      <c r="V936" s="160">
        <v>4</v>
      </c>
    </row>
    <row r="937" spans="1:22" s="72" customFormat="1" ht="30" customHeight="1">
      <c r="A937" s="523"/>
      <c r="B937" s="570"/>
      <c r="C937" s="571"/>
      <c r="D937" s="573"/>
      <c r="E937" s="172" t="s">
        <v>17</v>
      </c>
      <c r="F937" s="370" t="s">
        <v>1202</v>
      </c>
      <c r="G937" s="160" t="s">
        <v>20</v>
      </c>
      <c r="H937" s="186">
        <f>I937+J937+L937+M937+N937+O937+P937+Q937</f>
        <v>3.28</v>
      </c>
      <c r="I937" s="404">
        <v>3.28</v>
      </c>
      <c r="J937" s="404"/>
      <c r="K937" s="404"/>
      <c r="L937" s="404"/>
      <c r="M937" s="404"/>
      <c r="N937" s="404"/>
      <c r="O937" s="404"/>
      <c r="P937" s="404"/>
      <c r="Q937" s="404"/>
      <c r="R937" s="417" t="s">
        <v>986</v>
      </c>
      <c r="S937" s="418" t="s">
        <v>976</v>
      </c>
      <c r="T937" s="409" t="s">
        <v>1000</v>
      </c>
      <c r="U937" s="160" t="s">
        <v>183</v>
      </c>
      <c r="V937" s="160">
        <v>3.28</v>
      </c>
    </row>
    <row r="938" spans="1:22" s="72" customFormat="1" ht="28.5" customHeight="1">
      <c r="A938" s="523"/>
      <c r="B938" s="570"/>
      <c r="C938" s="571"/>
      <c r="D938" s="576"/>
      <c r="E938" s="172" t="s">
        <v>18</v>
      </c>
      <c r="F938" s="165" t="s">
        <v>1001</v>
      </c>
      <c r="G938" s="160" t="s">
        <v>20</v>
      </c>
      <c r="H938" s="186">
        <f>I938+J938+L938+M938+N938+O938+P938+Q938</f>
        <v>14.96</v>
      </c>
      <c r="I938" s="406">
        <v>14.96</v>
      </c>
      <c r="J938" s="406"/>
      <c r="K938" s="406"/>
      <c r="L938" s="406"/>
      <c r="M938" s="406"/>
      <c r="N938" s="406"/>
      <c r="O938" s="406"/>
      <c r="P938" s="406"/>
      <c r="Q938" s="406"/>
      <c r="R938" s="417" t="s">
        <v>986</v>
      </c>
      <c r="S938" s="418" t="s">
        <v>976</v>
      </c>
      <c r="T938" s="409" t="s">
        <v>1002</v>
      </c>
      <c r="U938" s="160" t="s">
        <v>183</v>
      </c>
      <c r="V938" s="160">
        <v>8</v>
      </c>
    </row>
    <row r="939" spans="1:22" s="4" customFormat="1" ht="15" customHeight="1">
      <c r="A939" s="524"/>
      <c r="B939" s="570"/>
      <c r="C939" s="571"/>
      <c r="D939" s="575" t="s">
        <v>21</v>
      </c>
      <c r="E939" s="575"/>
      <c r="F939" s="575"/>
      <c r="G939" s="575"/>
      <c r="H939" s="185">
        <f t="shared" ref="H939:Q939" si="260">H936+H937+H938</f>
        <v>39.6</v>
      </c>
      <c r="I939" s="407">
        <f t="shared" si="260"/>
        <v>39.6</v>
      </c>
      <c r="J939" s="407">
        <f t="shared" si="260"/>
        <v>0</v>
      </c>
      <c r="K939" s="407"/>
      <c r="L939" s="407">
        <f t="shared" si="260"/>
        <v>0</v>
      </c>
      <c r="M939" s="407">
        <f t="shared" si="260"/>
        <v>0</v>
      </c>
      <c r="N939" s="407">
        <f t="shared" si="260"/>
        <v>0</v>
      </c>
      <c r="O939" s="407">
        <f t="shared" si="260"/>
        <v>0</v>
      </c>
      <c r="P939" s="407">
        <f t="shared" si="260"/>
        <v>0</v>
      </c>
      <c r="Q939" s="407">
        <f t="shared" si="260"/>
        <v>0</v>
      </c>
      <c r="R939" s="562"/>
      <c r="S939" s="563"/>
      <c r="T939" s="563"/>
      <c r="U939" s="563"/>
      <c r="V939" s="564"/>
    </row>
    <row r="940" spans="1:22" s="4" customFormat="1" ht="39" customHeight="1">
      <c r="A940" s="522" t="s">
        <v>328</v>
      </c>
      <c r="B940" s="570" t="s">
        <v>173</v>
      </c>
      <c r="C940" s="571" t="s">
        <v>173</v>
      </c>
      <c r="D940" s="572" t="s">
        <v>308</v>
      </c>
      <c r="E940" s="533" t="s">
        <v>1003</v>
      </c>
      <c r="F940" s="534"/>
      <c r="G940" s="170"/>
      <c r="H940" s="171"/>
      <c r="I940" s="403"/>
      <c r="J940" s="403"/>
      <c r="K940" s="403"/>
      <c r="L940" s="403"/>
      <c r="M940" s="403"/>
      <c r="N940" s="403"/>
      <c r="O940" s="403"/>
      <c r="P940" s="403"/>
      <c r="Q940" s="403"/>
      <c r="R940" s="416"/>
      <c r="S940" s="416"/>
      <c r="T940" s="411"/>
      <c r="U940" s="206"/>
      <c r="V940" s="206"/>
    </row>
    <row r="941" spans="1:22" s="4" customFormat="1" ht="41.25" customHeight="1">
      <c r="A941" s="523"/>
      <c r="B941" s="570"/>
      <c r="C941" s="571"/>
      <c r="D941" s="573"/>
      <c r="E941" s="173" t="s">
        <v>16</v>
      </c>
      <c r="F941" s="370" t="s">
        <v>1004</v>
      </c>
      <c r="G941" s="160" t="s">
        <v>20</v>
      </c>
      <c r="H941" s="186">
        <v>52.08</v>
      </c>
      <c r="I941" s="404">
        <v>52.08</v>
      </c>
      <c r="J941" s="404"/>
      <c r="K941" s="404"/>
      <c r="L941" s="404"/>
      <c r="M941" s="404"/>
      <c r="N941" s="404"/>
      <c r="O941" s="404"/>
      <c r="P941" s="404"/>
      <c r="Q941" s="404"/>
      <c r="R941" s="417" t="s">
        <v>180</v>
      </c>
      <c r="S941" s="418" t="s">
        <v>976</v>
      </c>
      <c r="T941" s="409" t="s">
        <v>1005</v>
      </c>
      <c r="U941" s="212" t="s">
        <v>183</v>
      </c>
      <c r="V941" s="160">
        <v>15</v>
      </c>
    </row>
    <row r="942" spans="1:22" s="4" customFormat="1" ht="38.25" customHeight="1">
      <c r="A942" s="523"/>
      <c r="B942" s="570"/>
      <c r="C942" s="571"/>
      <c r="D942" s="573"/>
      <c r="E942" s="173" t="s">
        <v>17</v>
      </c>
      <c r="F942" s="405" t="s">
        <v>1006</v>
      </c>
      <c r="G942" s="160" t="s">
        <v>20</v>
      </c>
      <c r="H942" s="186">
        <v>14.686</v>
      </c>
      <c r="I942" s="404">
        <v>14.686</v>
      </c>
      <c r="J942" s="404"/>
      <c r="K942" s="404"/>
      <c r="L942" s="404"/>
      <c r="M942" s="404"/>
      <c r="N942" s="404"/>
      <c r="O942" s="404"/>
      <c r="P942" s="404"/>
      <c r="Q942" s="404"/>
      <c r="R942" s="417" t="s">
        <v>986</v>
      </c>
      <c r="S942" s="418" t="s">
        <v>976</v>
      </c>
      <c r="T942" s="467" t="s">
        <v>1007</v>
      </c>
      <c r="U942" s="212" t="s">
        <v>183</v>
      </c>
      <c r="V942" s="160">
        <v>4</v>
      </c>
    </row>
    <row r="943" spans="1:22" s="4" customFormat="1" ht="15" customHeight="1">
      <c r="A943" s="524"/>
      <c r="B943" s="570"/>
      <c r="C943" s="571"/>
      <c r="D943" s="575" t="s">
        <v>21</v>
      </c>
      <c r="E943" s="575"/>
      <c r="F943" s="575"/>
      <c r="G943" s="575"/>
      <c r="H943" s="185">
        <f>H941+H942</f>
        <v>66.765999999999991</v>
      </c>
      <c r="I943" s="185">
        <f t="shared" ref="I943:Q943" si="261">I941+I942</f>
        <v>66.765999999999991</v>
      </c>
      <c r="J943" s="185">
        <f t="shared" si="261"/>
        <v>0</v>
      </c>
      <c r="K943" s="185"/>
      <c r="L943" s="185">
        <f t="shared" si="261"/>
        <v>0</v>
      </c>
      <c r="M943" s="185">
        <f t="shared" si="261"/>
        <v>0</v>
      </c>
      <c r="N943" s="185">
        <f t="shared" si="261"/>
        <v>0</v>
      </c>
      <c r="O943" s="185">
        <f t="shared" si="261"/>
        <v>0</v>
      </c>
      <c r="P943" s="185">
        <f t="shared" si="261"/>
        <v>0</v>
      </c>
      <c r="Q943" s="185">
        <f t="shared" si="261"/>
        <v>0</v>
      </c>
      <c r="R943" s="562"/>
      <c r="S943" s="563"/>
      <c r="T943" s="563"/>
      <c r="U943" s="563"/>
      <c r="V943" s="564"/>
    </row>
    <row r="944" spans="1:22" s="72" customFormat="1" ht="29.25" customHeight="1">
      <c r="A944" s="522" t="s">
        <v>328</v>
      </c>
      <c r="B944" s="570" t="s">
        <v>173</v>
      </c>
      <c r="C944" s="571" t="s">
        <v>173</v>
      </c>
      <c r="D944" s="572" t="s">
        <v>243</v>
      </c>
      <c r="E944" s="533" t="s">
        <v>1008</v>
      </c>
      <c r="F944" s="534"/>
      <c r="G944" s="170"/>
      <c r="H944" s="171"/>
      <c r="I944" s="403"/>
      <c r="J944" s="403"/>
      <c r="K944" s="403"/>
      <c r="L944" s="403"/>
      <c r="M944" s="403"/>
      <c r="N944" s="403"/>
      <c r="O944" s="403"/>
      <c r="P944" s="403"/>
      <c r="Q944" s="403"/>
      <c r="R944" s="416"/>
      <c r="S944" s="416"/>
      <c r="T944" s="411"/>
      <c r="U944" s="206"/>
      <c r="V944" s="206"/>
    </row>
    <row r="945" spans="1:22" s="72" customFormat="1" ht="44.25" customHeight="1">
      <c r="A945" s="523"/>
      <c r="B945" s="570"/>
      <c r="C945" s="571"/>
      <c r="D945" s="573"/>
      <c r="E945" s="172" t="s">
        <v>16</v>
      </c>
      <c r="F945" s="370" t="s">
        <v>1009</v>
      </c>
      <c r="G945" s="258" t="s">
        <v>1193</v>
      </c>
      <c r="H945" s="186">
        <f>I945+J945+L945+M945+N945+O945+P945+Q945</f>
        <v>365.91900000000004</v>
      </c>
      <c r="I945" s="404">
        <v>151.239</v>
      </c>
      <c r="J945" s="404">
        <v>3.5</v>
      </c>
      <c r="K945" s="404"/>
      <c r="L945" s="404">
        <v>146.5</v>
      </c>
      <c r="M945" s="404"/>
      <c r="N945" s="404"/>
      <c r="O945" s="404"/>
      <c r="P945" s="404"/>
      <c r="Q945" s="404">
        <v>64.680000000000007</v>
      </c>
      <c r="R945" s="417" t="s">
        <v>986</v>
      </c>
      <c r="S945" s="418" t="s">
        <v>976</v>
      </c>
      <c r="T945" s="409" t="s">
        <v>1010</v>
      </c>
      <c r="U945" s="160" t="s">
        <v>183</v>
      </c>
      <c r="V945" s="160">
        <v>87</v>
      </c>
    </row>
    <row r="946" spans="1:22" s="4" customFormat="1" ht="15" customHeight="1">
      <c r="A946" s="524"/>
      <c r="B946" s="570"/>
      <c r="C946" s="571"/>
      <c r="D946" s="575" t="s">
        <v>21</v>
      </c>
      <c r="E946" s="575"/>
      <c r="F946" s="575"/>
      <c r="G946" s="575"/>
      <c r="H946" s="185">
        <f>H945</f>
        <v>365.91900000000004</v>
      </c>
      <c r="I946" s="185">
        <f t="shared" ref="I946:Q946" si="262">I945</f>
        <v>151.239</v>
      </c>
      <c r="J946" s="185">
        <f t="shared" si="262"/>
        <v>3.5</v>
      </c>
      <c r="K946" s="185"/>
      <c r="L946" s="185">
        <f t="shared" si="262"/>
        <v>146.5</v>
      </c>
      <c r="M946" s="185">
        <f t="shared" si="262"/>
        <v>0</v>
      </c>
      <c r="N946" s="185">
        <f t="shared" si="262"/>
        <v>0</v>
      </c>
      <c r="O946" s="185">
        <f t="shared" si="262"/>
        <v>0</v>
      </c>
      <c r="P946" s="185">
        <f t="shared" si="262"/>
        <v>0</v>
      </c>
      <c r="Q946" s="185">
        <f t="shared" si="262"/>
        <v>64.680000000000007</v>
      </c>
      <c r="R946" s="562"/>
      <c r="S946" s="563"/>
      <c r="T946" s="563"/>
      <c r="U946" s="563"/>
      <c r="V946" s="564"/>
    </row>
    <row r="947" spans="1:22" s="4" customFormat="1" ht="24.75" customHeight="1">
      <c r="A947" s="522" t="s">
        <v>328</v>
      </c>
      <c r="B947" s="570" t="s">
        <v>173</v>
      </c>
      <c r="C947" s="571" t="s">
        <v>173</v>
      </c>
      <c r="D947" s="572" t="s">
        <v>249</v>
      </c>
      <c r="E947" s="533" t="s">
        <v>1011</v>
      </c>
      <c r="F947" s="534"/>
      <c r="G947" s="170"/>
      <c r="H947" s="171"/>
      <c r="I947" s="403"/>
      <c r="J947" s="403"/>
      <c r="K947" s="403"/>
      <c r="L947" s="403"/>
      <c r="M947" s="403"/>
      <c r="N947" s="403"/>
      <c r="O947" s="403"/>
      <c r="P947" s="403"/>
      <c r="Q947" s="403"/>
      <c r="R947" s="416"/>
      <c r="S947" s="416"/>
      <c r="T947" s="411"/>
      <c r="U947" s="206"/>
      <c r="V947" s="206"/>
    </row>
    <row r="948" spans="1:22" s="4" customFormat="1" ht="25.5" customHeight="1">
      <c r="A948" s="523"/>
      <c r="B948" s="570"/>
      <c r="C948" s="571"/>
      <c r="D948" s="573"/>
      <c r="E948" s="173" t="s">
        <v>16</v>
      </c>
      <c r="F948" s="370" t="s">
        <v>1012</v>
      </c>
      <c r="G948" s="258" t="s">
        <v>20</v>
      </c>
      <c r="H948" s="186">
        <f>I948+J948+L948+M948+N948+O948+P948+Q948</f>
        <v>14</v>
      </c>
      <c r="I948" s="404">
        <v>14</v>
      </c>
      <c r="J948" s="404"/>
      <c r="K948" s="404"/>
      <c r="L948" s="404"/>
      <c r="M948" s="404"/>
      <c r="N948" s="404"/>
      <c r="O948" s="404"/>
      <c r="P948" s="404"/>
      <c r="Q948" s="404"/>
      <c r="R948" s="417" t="s">
        <v>180</v>
      </c>
      <c r="S948" s="418" t="s">
        <v>976</v>
      </c>
      <c r="T948" s="467" t="s">
        <v>1203</v>
      </c>
      <c r="U948" s="212" t="s">
        <v>183</v>
      </c>
      <c r="V948" s="160">
        <v>6</v>
      </c>
    </row>
    <row r="949" spans="1:22" s="4" customFormat="1" ht="15" customHeight="1">
      <c r="A949" s="524"/>
      <c r="B949" s="570"/>
      <c r="C949" s="571"/>
      <c r="D949" s="575" t="s">
        <v>21</v>
      </c>
      <c r="E949" s="575"/>
      <c r="F949" s="575"/>
      <c r="G949" s="575"/>
      <c r="H949" s="185">
        <f>H948</f>
        <v>14</v>
      </c>
      <c r="I949" s="185">
        <f t="shared" ref="I949:Q949" si="263">I948</f>
        <v>14</v>
      </c>
      <c r="J949" s="185">
        <f t="shared" si="263"/>
        <v>0</v>
      </c>
      <c r="K949" s="185"/>
      <c r="L949" s="185">
        <f t="shared" si="263"/>
        <v>0</v>
      </c>
      <c r="M949" s="185">
        <f t="shared" si="263"/>
        <v>0</v>
      </c>
      <c r="N949" s="185">
        <f t="shared" si="263"/>
        <v>0</v>
      </c>
      <c r="O949" s="185">
        <f t="shared" si="263"/>
        <v>0</v>
      </c>
      <c r="P949" s="185">
        <f t="shared" si="263"/>
        <v>0</v>
      </c>
      <c r="Q949" s="185">
        <f t="shared" si="263"/>
        <v>0</v>
      </c>
      <c r="R949" s="562"/>
      <c r="S949" s="563"/>
      <c r="T949" s="563"/>
      <c r="U949" s="563"/>
      <c r="V949" s="564"/>
    </row>
    <row r="950" spans="1:22" s="72" customFormat="1" ht="30" customHeight="1">
      <c r="A950" s="522" t="s">
        <v>328</v>
      </c>
      <c r="B950" s="570" t="s">
        <v>173</v>
      </c>
      <c r="C950" s="571" t="s">
        <v>173</v>
      </c>
      <c r="D950" s="572" t="s">
        <v>425</v>
      </c>
      <c r="E950" s="533" t="s">
        <v>1013</v>
      </c>
      <c r="F950" s="534"/>
      <c r="G950" s="170"/>
      <c r="H950" s="171"/>
      <c r="I950" s="403"/>
      <c r="J950" s="403"/>
      <c r="K950" s="403"/>
      <c r="L950" s="403"/>
      <c r="M950" s="403"/>
      <c r="N950" s="403"/>
      <c r="O950" s="403"/>
      <c r="P950" s="403"/>
      <c r="Q950" s="403"/>
      <c r="R950" s="416"/>
      <c r="S950" s="416"/>
      <c r="T950" s="468"/>
      <c r="U950" s="206"/>
      <c r="V950" s="206"/>
    </row>
    <row r="951" spans="1:22" s="72" customFormat="1" ht="26.25" customHeight="1">
      <c r="A951" s="523"/>
      <c r="B951" s="570"/>
      <c r="C951" s="571"/>
      <c r="D951" s="573"/>
      <c r="E951" s="172" t="s">
        <v>16</v>
      </c>
      <c r="F951" s="370" t="s">
        <v>1014</v>
      </c>
      <c r="G951" s="258" t="s">
        <v>1194</v>
      </c>
      <c r="H951" s="186">
        <f>I951+J951+L951+M951+N951+O951+P951+Q951</f>
        <v>27.388999999999999</v>
      </c>
      <c r="I951" s="404"/>
      <c r="J951" s="404">
        <v>22.588999999999999</v>
      </c>
      <c r="K951" s="404"/>
      <c r="L951" s="404">
        <v>4.8</v>
      </c>
      <c r="M951" s="404"/>
      <c r="N951" s="404"/>
      <c r="O951" s="404"/>
      <c r="P951" s="404"/>
      <c r="Q951" s="404"/>
      <c r="R951" s="417" t="s">
        <v>180</v>
      </c>
      <c r="S951" s="211" t="s">
        <v>1015</v>
      </c>
      <c r="T951" s="408" t="s">
        <v>1204</v>
      </c>
      <c r="U951" s="160" t="s">
        <v>183</v>
      </c>
      <c r="V951" s="160">
        <v>14</v>
      </c>
    </row>
    <row r="952" spans="1:22" s="4" customFormat="1" ht="15" customHeight="1">
      <c r="A952" s="524"/>
      <c r="B952" s="570"/>
      <c r="C952" s="571"/>
      <c r="D952" s="575" t="s">
        <v>21</v>
      </c>
      <c r="E952" s="575"/>
      <c r="F952" s="575"/>
      <c r="G952" s="575"/>
      <c r="H952" s="185">
        <f>H951</f>
        <v>27.388999999999999</v>
      </c>
      <c r="I952" s="185">
        <f t="shared" ref="I952:Q952" si="264">I951</f>
        <v>0</v>
      </c>
      <c r="J952" s="185">
        <f t="shared" si="264"/>
        <v>22.588999999999999</v>
      </c>
      <c r="K952" s="185"/>
      <c r="L952" s="185">
        <f t="shared" si="264"/>
        <v>4.8</v>
      </c>
      <c r="M952" s="185">
        <f t="shared" si="264"/>
        <v>0</v>
      </c>
      <c r="N952" s="185">
        <f t="shared" si="264"/>
        <v>0</v>
      </c>
      <c r="O952" s="185">
        <f t="shared" si="264"/>
        <v>0</v>
      </c>
      <c r="P952" s="185">
        <f t="shared" si="264"/>
        <v>0</v>
      </c>
      <c r="Q952" s="185">
        <f t="shared" si="264"/>
        <v>0</v>
      </c>
      <c r="R952" s="562"/>
      <c r="S952" s="563"/>
      <c r="T952" s="563"/>
      <c r="U952" s="563"/>
      <c r="V952" s="564"/>
    </row>
    <row r="953" spans="1:22" s="4" customFormat="1" ht="28.5" customHeight="1">
      <c r="A953" s="522" t="s">
        <v>328</v>
      </c>
      <c r="B953" s="570" t="s">
        <v>173</v>
      </c>
      <c r="C953" s="571" t="s">
        <v>173</v>
      </c>
      <c r="D953" s="572" t="s">
        <v>769</v>
      </c>
      <c r="E953" s="533" t="s">
        <v>1016</v>
      </c>
      <c r="F953" s="534"/>
      <c r="G953" s="170"/>
      <c r="H953" s="171"/>
      <c r="I953" s="403"/>
      <c r="J953" s="403"/>
      <c r="K953" s="403"/>
      <c r="L953" s="403"/>
      <c r="M953" s="403"/>
      <c r="N953" s="403"/>
      <c r="O953" s="403"/>
      <c r="P953" s="403"/>
      <c r="Q953" s="403"/>
      <c r="R953" s="416"/>
      <c r="S953" s="416"/>
      <c r="T953" s="411"/>
      <c r="U953" s="206"/>
      <c r="V953" s="206"/>
    </row>
    <row r="954" spans="1:22" s="4" customFormat="1" ht="27" customHeight="1">
      <c r="A954" s="523"/>
      <c r="B954" s="570"/>
      <c r="C954" s="571"/>
      <c r="D954" s="573"/>
      <c r="E954" s="173" t="s">
        <v>16</v>
      </c>
      <c r="F954" s="370" t="s">
        <v>1017</v>
      </c>
      <c r="G954" s="258" t="s">
        <v>20</v>
      </c>
      <c r="H954" s="186">
        <f>I954+J954+L954+M954+N954+O954+P954+Q954</f>
        <v>0.57999999999999996</v>
      </c>
      <c r="I954" s="404">
        <v>0.57999999999999996</v>
      </c>
      <c r="J954" s="404"/>
      <c r="K954" s="404"/>
      <c r="L954" s="404"/>
      <c r="M954" s="404"/>
      <c r="N954" s="404"/>
      <c r="O954" s="404"/>
      <c r="P954" s="404"/>
      <c r="Q954" s="404"/>
      <c r="R954" s="417" t="s">
        <v>180</v>
      </c>
      <c r="S954" s="418" t="s">
        <v>976</v>
      </c>
      <c r="T954" s="408" t="s">
        <v>1018</v>
      </c>
      <c r="U954" s="160" t="s">
        <v>183</v>
      </c>
      <c r="V954" s="160">
        <v>1</v>
      </c>
    </row>
    <row r="955" spans="1:22" s="4" customFormat="1" ht="15" customHeight="1">
      <c r="A955" s="524"/>
      <c r="B955" s="570"/>
      <c r="C955" s="571"/>
      <c r="D955" s="575" t="s">
        <v>21</v>
      </c>
      <c r="E955" s="575"/>
      <c r="F955" s="575"/>
      <c r="G955" s="575"/>
      <c r="H955" s="185">
        <f>H954</f>
        <v>0.57999999999999996</v>
      </c>
      <c r="I955" s="185">
        <f t="shared" ref="I955:Q955" si="265">I954</f>
        <v>0.57999999999999996</v>
      </c>
      <c r="J955" s="185">
        <f t="shared" si="265"/>
        <v>0</v>
      </c>
      <c r="K955" s="185"/>
      <c r="L955" s="185">
        <f t="shared" si="265"/>
        <v>0</v>
      </c>
      <c r="M955" s="185">
        <f t="shared" si="265"/>
        <v>0</v>
      </c>
      <c r="N955" s="185">
        <f t="shared" si="265"/>
        <v>0</v>
      </c>
      <c r="O955" s="185">
        <f t="shared" si="265"/>
        <v>0</v>
      </c>
      <c r="P955" s="185">
        <f t="shared" si="265"/>
        <v>0</v>
      </c>
      <c r="Q955" s="185">
        <f t="shared" si="265"/>
        <v>0</v>
      </c>
      <c r="R955" s="562"/>
      <c r="S955" s="563"/>
      <c r="T955" s="563"/>
      <c r="U955" s="563"/>
      <c r="V955" s="564"/>
    </row>
    <row r="956" spans="1:22" s="4" customFormat="1" ht="15" customHeight="1">
      <c r="A956" s="371" t="s">
        <v>328</v>
      </c>
      <c r="B956" s="197" t="s">
        <v>173</v>
      </c>
      <c r="C956" s="199" t="s">
        <v>173</v>
      </c>
      <c r="D956" s="593" t="s">
        <v>22</v>
      </c>
      <c r="E956" s="593"/>
      <c r="F956" s="593"/>
      <c r="G956" s="593"/>
      <c r="H956" s="182">
        <f t="shared" ref="H956:Q956" si="266">H918+H922+H925+H928+H931+H934+H939+H943+H946+H949+H952+H955</f>
        <v>1490.5169999999998</v>
      </c>
      <c r="I956" s="182">
        <f t="shared" si="266"/>
        <v>853.84300000000007</v>
      </c>
      <c r="J956" s="182">
        <f t="shared" si="266"/>
        <v>232.69399999999999</v>
      </c>
      <c r="K956" s="182"/>
      <c r="L956" s="182">
        <f t="shared" si="266"/>
        <v>339.3</v>
      </c>
      <c r="M956" s="182">
        <f t="shared" si="266"/>
        <v>0</v>
      </c>
      <c r="N956" s="182">
        <f t="shared" si="266"/>
        <v>0</v>
      </c>
      <c r="O956" s="182">
        <f t="shared" si="266"/>
        <v>0</v>
      </c>
      <c r="P956" s="182">
        <f t="shared" si="266"/>
        <v>0</v>
      </c>
      <c r="Q956" s="182">
        <f t="shared" si="266"/>
        <v>64.680000000000007</v>
      </c>
      <c r="R956" s="516"/>
      <c r="S956" s="517"/>
      <c r="T956" s="517"/>
      <c r="U956" s="517"/>
      <c r="V956" s="518"/>
    </row>
    <row r="957" spans="1:22" s="4" customFormat="1" ht="15" customHeight="1">
      <c r="A957" s="371" t="s">
        <v>328</v>
      </c>
      <c r="B957" s="197" t="s">
        <v>173</v>
      </c>
      <c r="C957" s="199" t="s">
        <v>175</v>
      </c>
      <c r="D957" s="574" t="s">
        <v>1019</v>
      </c>
      <c r="E957" s="574"/>
      <c r="F957" s="574"/>
      <c r="G957" s="574"/>
      <c r="H957" s="574"/>
      <c r="I957" s="574"/>
      <c r="J957" s="574"/>
      <c r="K957" s="574"/>
      <c r="L957" s="574"/>
      <c r="M957" s="574"/>
      <c r="N957" s="574"/>
      <c r="O957" s="574"/>
      <c r="P957" s="574"/>
      <c r="Q957" s="574"/>
      <c r="R957" s="574"/>
      <c r="S957" s="574"/>
      <c r="T957" s="574"/>
      <c r="U957" s="574"/>
      <c r="V957" s="574"/>
    </row>
    <row r="958" spans="1:22" s="4" customFormat="1" ht="28.5" customHeight="1">
      <c r="A958" s="569" t="s">
        <v>328</v>
      </c>
      <c r="B958" s="570" t="s">
        <v>173</v>
      </c>
      <c r="C958" s="571" t="s">
        <v>175</v>
      </c>
      <c r="D958" s="572" t="s">
        <v>173</v>
      </c>
      <c r="E958" s="533" t="s">
        <v>1020</v>
      </c>
      <c r="F958" s="534"/>
      <c r="G958" s="170"/>
      <c r="H958" s="171"/>
      <c r="I958" s="403"/>
      <c r="J958" s="403"/>
      <c r="K958" s="403"/>
      <c r="L958" s="403"/>
      <c r="M958" s="403"/>
      <c r="N958" s="403"/>
      <c r="O958" s="403"/>
      <c r="P958" s="403"/>
      <c r="Q958" s="403"/>
      <c r="R958" s="416"/>
      <c r="S958" s="416"/>
      <c r="T958" s="411"/>
      <c r="U958" s="206"/>
      <c r="V958" s="206"/>
    </row>
    <row r="959" spans="1:22" s="4" customFormat="1" ht="36" customHeight="1">
      <c r="A959" s="569"/>
      <c r="B959" s="570"/>
      <c r="C959" s="571"/>
      <c r="D959" s="573"/>
      <c r="E959" s="172" t="s">
        <v>16</v>
      </c>
      <c r="F959" s="370" t="s">
        <v>1021</v>
      </c>
      <c r="G959" s="258" t="s">
        <v>20</v>
      </c>
      <c r="H959" s="186">
        <f>I959+J959+L959+M959+N959+O959+P959+Q959</f>
        <v>8.6950000000000003</v>
      </c>
      <c r="I959" s="404">
        <v>8.6950000000000003</v>
      </c>
      <c r="J959" s="404"/>
      <c r="K959" s="404"/>
      <c r="L959" s="404"/>
      <c r="M959" s="404"/>
      <c r="N959" s="404"/>
      <c r="O959" s="404"/>
      <c r="P959" s="404"/>
      <c r="Q959" s="404"/>
      <c r="R959" s="417" t="s">
        <v>180</v>
      </c>
      <c r="S959" s="418" t="s">
        <v>976</v>
      </c>
      <c r="T959" s="408" t="s">
        <v>1022</v>
      </c>
      <c r="U959" s="160" t="s">
        <v>183</v>
      </c>
      <c r="V959" s="160">
        <v>738</v>
      </c>
    </row>
    <row r="960" spans="1:22" s="4" customFormat="1" ht="40.5" customHeight="1">
      <c r="A960" s="569"/>
      <c r="B960" s="570"/>
      <c r="C960" s="571"/>
      <c r="D960" s="573"/>
      <c r="E960" s="172" t="s">
        <v>17</v>
      </c>
      <c r="F960" s="370" t="s">
        <v>1023</v>
      </c>
      <c r="G960" s="258" t="s">
        <v>20</v>
      </c>
      <c r="H960" s="186">
        <f>I960+J960+L960+M960+N960+O960+P960+Q960</f>
        <v>8.6950000000000003</v>
      </c>
      <c r="I960" s="404">
        <v>8.6950000000000003</v>
      </c>
      <c r="J960" s="404"/>
      <c r="K960" s="404"/>
      <c r="L960" s="404"/>
      <c r="M960" s="404"/>
      <c r="N960" s="404"/>
      <c r="O960" s="404"/>
      <c r="P960" s="404"/>
      <c r="Q960" s="404"/>
      <c r="R960" s="417" t="s">
        <v>1024</v>
      </c>
      <c r="S960" s="418" t="s">
        <v>976</v>
      </c>
      <c r="T960" s="409" t="s">
        <v>1022</v>
      </c>
      <c r="U960" s="160" t="s">
        <v>183</v>
      </c>
      <c r="V960" s="160">
        <v>684</v>
      </c>
    </row>
    <row r="961" spans="1:22" s="4" customFormat="1" ht="15" customHeight="1">
      <c r="A961" s="569"/>
      <c r="B961" s="570"/>
      <c r="C961" s="571"/>
      <c r="D961" s="535" t="s">
        <v>21</v>
      </c>
      <c r="E961" s="536"/>
      <c r="F961" s="536"/>
      <c r="G961" s="537"/>
      <c r="H961" s="192">
        <f>H959+H960</f>
        <v>17.39</v>
      </c>
      <c r="I961" s="192">
        <f t="shared" ref="I961:Q961" si="267">I959+I960</f>
        <v>17.39</v>
      </c>
      <c r="J961" s="192">
        <f t="shared" si="267"/>
        <v>0</v>
      </c>
      <c r="K961" s="192"/>
      <c r="L961" s="192">
        <f t="shared" si="267"/>
        <v>0</v>
      </c>
      <c r="M961" s="192">
        <f t="shared" si="267"/>
        <v>0</v>
      </c>
      <c r="N961" s="192">
        <f t="shared" si="267"/>
        <v>0</v>
      </c>
      <c r="O961" s="192">
        <f t="shared" si="267"/>
        <v>0</v>
      </c>
      <c r="P961" s="192">
        <f t="shared" si="267"/>
        <v>0</v>
      </c>
      <c r="Q961" s="192">
        <f t="shared" si="267"/>
        <v>0</v>
      </c>
      <c r="R961" s="539"/>
      <c r="S961" s="539"/>
      <c r="T961" s="539"/>
      <c r="U961" s="539"/>
      <c r="V961" s="540"/>
    </row>
    <row r="962" spans="1:22" s="4" customFormat="1" ht="19.5" customHeight="1">
      <c r="A962" s="569">
        <v>13</v>
      </c>
      <c r="B962" s="570" t="s">
        <v>173</v>
      </c>
      <c r="C962" s="571" t="s">
        <v>175</v>
      </c>
      <c r="D962" s="572" t="s">
        <v>175</v>
      </c>
      <c r="E962" s="533" t="s">
        <v>1025</v>
      </c>
      <c r="F962" s="534"/>
      <c r="G962" s="170"/>
      <c r="H962" s="171"/>
      <c r="I962" s="403"/>
      <c r="J962" s="403"/>
      <c r="K962" s="403"/>
      <c r="L962" s="403"/>
      <c r="M962" s="403"/>
      <c r="N962" s="403"/>
      <c r="O962" s="403"/>
      <c r="P962" s="403"/>
      <c r="Q962" s="403"/>
      <c r="R962" s="416"/>
      <c r="S962" s="416"/>
      <c r="T962" s="411"/>
      <c r="U962" s="206"/>
      <c r="V962" s="206"/>
    </row>
    <row r="963" spans="1:22" s="4" customFormat="1" ht="30" customHeight="1">
      <c r="A963" s="569"/>
      <c r="B963" s="570"/>
      <c r="C963" s="571"/>
      <c r="D963" s="573"/>
      <c r="E963" s="173" t="s">
        <v>16</v>
      </c>
      <c r="F963" s="165" t="s">
        <v>1026</v>
      </c>
      <c r="G963" s="258" t="s">
        <v>20</v>
      </c>
      <c r="H963" s="186">
        <f>I963+J963+L963+M963+N963+O963+P963+Q963</f>
        <v>8.6999999999999993</v>
      </c>
      <c r="I963" s="404">
        <v>8.6999999999999993</v>
      </c>
      <c r="J963" s="404"/>
      <c r="K963" s="404"/>
      <c r="L963" s="404"/>
      <c r="M963" s="404"/>
      <c r="N963" s="404"/>
      <c r="O963" s="404"/>
      <c r="P963" s="404"/>
      <c r="Q963" s="404"/>
      <c r="R963" s="417" t="s">
        <v>180</v>
      </c>
      <c r="S963" s="418" t="s">
        <v>976</v>
      </c>
      <c r="T963" s="408" t="s">
        <v>1027</v>
      </c>
      <c r="U963" s="212" t="s">
        <v>183</v>
      </c>
      <c r="V963" s="160">
        <v>6</v>
      </c>
    </row>
    <row r="964" spans="1:22" s="4" customFormat="1" ht="15" customHeight="1">
      <c r="A964" s="569"/>
      <c r="B964" s="570"/>
      <c r="C964" s="571"/>
      <c r="D964" s="535" t="s">
        <v>21</v>
      </c>
      <c r="E964" s="536"/>
      <c r="F964" s="536"/>
      <c r="G964" s="537"/>
      <c r="H964" s="185">
        <f>H963</f>
        <v>8.6999999999999993</v>
      </c>
      <c r="I964" s="185">
        <f t="shared" ref="I964:Q964" si="268">I963</f>
        <v>8.6999999999999993</v>
      </c>
      <c r="J964" s="185">
        <f t="shared" si="268"/>
        <v>0</v>
      </c>
      <c r="K964" s="185"/>
      <c r="L964" s="185">
        <f t="shared" si="268"/>
        <v>0</v>
      </c>
      <c r="M964" s="185">
        <f t="shared" si="268"/>
        <v>0</v>
      </c>
      <c r="N964" s="185">
        <f t="shared" si="268"/>
        <v>0</v>
      </c>
      <c r="O964" s="185">
        <f t="shared" si="268"/>
        <v>0</v>
      </c>
      <c r="P964" s="185">
        <f t="shared" si="268"/>
        <v>0</v>
      </c>
      <c r="Q964" s="185">
        <f t="shared" si="268"/>
        <v>0</v>
      </c>
      <c r="R964" s="562"/>
      <c r="S964" s="563"/>
      <c r="T964" s="563"/>
      <c r="U964" s="563"/>
      <c r="V964" s="564"/>
    </row>
    <row r="965" spans="1:22" s="4" customFormat="1" ht="26.25" customHeight="1">
      <c r="A965" s="569" t="s">
        <v>328</v>
      </c>
      <c r="B965" s="570" t="s">
        <v>173</v>
      </c>
      <c r="C965" s="571" t="s">
        <v>175</v>
      </c>
      <c r="D965" s="572" t="s">
        <v>186</v>
      </c>
      <c r="E965" s="533" t="s">
        <v>1028</v>
      </c>
      <c r="F965" s="534"/>
      <c r="G965" s="170"/>
      <c r="H965" s="171"/>
      <c r="I965" s="403"/>
      <c r="J965" s="403"/>
      <c r="K965" s="403"/>
      <c r="L965" s="403"/>
      <c r="M965" s="403"/>
      <c r="N965" s="403"/>
      <c r="O965" s="403"/>
      <c r="P965" s="403"/>
      <c r="Q965" s="403"/>
      <c r="R965" s="416"/>
      <c r="S965" s="416"/>
      <c r="T965" s="411"/>
      <c r="U965" s="206"/>
      <c r="V965" s="206"/>
    </row>
    <row r="966" spans="1:22" s="4" customFormat="1" ht="26.25" customHeight="1">
      <c r="A966" s="569"/>
      <c r="B966" s="570"/>
      <c r="C966" s="571"/>
      <c r="D966" s="573"/>
      <c r="E966" s="172" t="s">
        <v>16</v>
      </c>
      <c r="F966" s="370" t="s">
        <v>1029</v>
      </c>
      <c r="G966" s="258" t="s">
        <v>20</v>
      </c>
      <c r="H966" s="186">
        <f>I966+J966+L966+M966+N966+O966+P966+Q966</f>
        <v>2.0299999999999998</v>
      </c>
      <c r="I966" s="404">
        <v>2.0299999999999998</v>
      </c>
      <c r="J966" s="404"/>
      <c r="K966" s="404"/>
      <c r="L966" s="404"/>
      <c r="M966" s="404"/>
      <c r="N966" s="404"/>
      <c r="O966" s="404"/>
      <c r="P966" s="404"/>
      <c r="Q966" s="404"/>
      <c r="R966" s="417" t="s">
        <v>180</v>
      </c>
      <c r="S966" s="418" t="s">
        <v>976</v>
      </c>
      <c r="T966" s="409" t="s">
        <v>1030</v>
      </c>
      <c r="U966" s="160" t="s">
        <v>183</v>
      </c>
      <c r="V966" s="160">
        <v>4</v>
      </c>
    </row>
    <row r="967" spans="1:22" s="4" customFormat="1" ht="15" customHeight="1">
      <c r="A967" s="569"/>
      <c r="B967" s="570"/>
      <c r="C967" s="571"/>
      <c r="D967" s="535" t="s">
        <v>21</v>
      </c>
      <c r="E967" s="536"/>
      <c r="F967" s="536"/>
      <c r="G967" s="537"/>
      <c r="H967" s="192">
        <f>H966</f>
        <v>2.0299999999999998</v>
      </c>
      <c r="I967" s="192">
        <f t="shared" ref="I967:Q967" si="269">I966</f>
        <v>2.0299999999999998</v>
      </c>
      <c r="J967" s="192">
        <f t="shared" si="269"/>
        <v>0</v>
      </c>
      <c r="K967" s="192"/>
      <c r="L967" s="192">
        <f t="shared" si="269"/>
        <v>0</v>
      </c>
      <c r="M967" s="192">
        <f t="shared" si="269"/>
        <v>0</v>
      </c>
      <c r="N967" s="192">
        <f t="shared" si="269"/>
        <v>0</v>
      </c>
      <c r="O967" s="192">
        <f t="shared" si="269"/>
        <v>0</v>
      </c>
      <c r="P967" s="192">
        <f t="shared" si="269"/>
        <v>0</v>
      </c>
      <c r="Q967" s="192">
        <f t="shared" si="269"/>
        <v>0</v>
      </c>
      <c r="R967" s="539"/>
      <c r="S967" s="539"/>
      <c r="T967" s="539"/>
      <c r="U967" s="539"/>
      <c r="V967" s="540"/>
    </row>
    <row r="968" spans="1:22" s="4" customFormat="1" ht="30" customHeight="1">
      <c r="A968" s="569">
        <v>13</v>
      </c>
      <c r="B968" s="570" t="s">
        <v>173</v>
      </c>
      <c r="C968" s="571" t="s">
        <v>175</v>
      </c>
      <c r="D968" s="572" t="s">
        <v>204</v>
      </c>
      <c r="E968" s="533" t="s">
        <v>1031</v>
      </c>
      <c r="F968" s="534"/>
      <c r="G968" s="170"/>
      <c r="H968" s="171"/>
      <c r="I968" s="403"/>
      <c r="J968" s="403"/>
      <c r="K968" s="403"/>
      <c r="L968" s="403"/>
      <c r="M968" s="403"/>
      <c r="N968" s="403"/>
      <c r="O968" s="403"/>
      <c r="P968" s="403"/>
      <c r="Q968" s="403"/>
      <c r="R968" s="416"/>
      <c r="S968" s="416"/>
      <c r="T968" s="411"/>
      <c r="U968" s="206"/>
      <c r="V968" s="206"/>
    </row>
    <row r="969" spans="1:22" s="4" customFormat="1" ht="30" customHeight="1">
      <c r="A969" s="569"/>
      <c r="B969" s="570"/>
      <c r="C969" s="571"/>
      <c r="D969" s="573"/>
      <c r="E969" s="173" t="s">
        <v>16</v>
      </c>
      <c r="F969" s="165" t="s">
        <v>1032</v>
      </c>
      <c r="G969" s="258" t="s">
        <v>20</v>
      </c>
      <c r="H969" s="186">
        <f>I969+J969+L969+M969+N969+O969+P969+Q969</f>
        <v>2.0299999999999998</v>
      </c>
      <c r="I969" s="404">
        <v>2.0299999999999998</v>
      </c>
      <c r="J969" s="404"/>
      <c r="K969" s="404"/>
      <c r="L969" s="404"/>
      <c r="M969" s="404"/>
      <c r="N969" s="404"/>
      <c r="O969" s="404"/>
      <c r="P969" s="404"/>
      <c r="Q969" s="404"/>
      <c r="R969" s="417" t="s">
        <v>992</v>
      </c>
      <c r="S969" s="418" t="s">
        <v>976</v>
      </c>
      <c r="T969" s="409" t="s">
        <v>1033</v>
      </c>
      <c r="U969" s="212" t="s">
        <v>183</v>
      </c>
      <c r="V969" s="160">
        <v>6</v>
      </c>
    </row>
    <row r="970" spans="1:22" s="4" customFormat="1" ht="15" customHeight="1">
      <c r="A970" s="569"/>
      <c r="B970" s="570"/>
      <c r="C970" s="571"/>
      <c r="D970" s="535" t="s">
        <v>21</v>
      </c>
      <c r="E970" s="536"/>
      <c r="F970" s="536"/>
      <c r="G970" s="537"/>
      <c r="H970" s="185">
        <f>H969</f>
        <v>2.0299999999999998</v>
      </c>
      <c r="I970" s="185">
        <f t="shared" ref="I970:Q970" si="270">I969</f>
        <v>2.0299999999999998</v>
      </c>
      <c r="J970" s="185">
        <f t="shared" si="270"/>
        <v>0</v>
      </c>
      <c r="K970" s="185"/>
      <c r="L970" s="185">
        <f t="shared" si="270"/>
        <v>0</v>
      </c>
      <c r="M970" s="185">
        <f t="shared" si="270"/>
        <v>0</v>
      </c>
      <c r="N970" s="185">
        <f t="shared" si="270"/>
        <v>0</v>
      </c>
      <c r="O970" s="185">
        <f t="shared" si="270"/>
        <v>0</v>
      </c>
      <c r="P970" s="185">
        <f t="shared" si="270"/>
        <v>0</v>
      </c>
      <c r="Q970" s="185">
        <f t="shared" si="270"/>
        <v>0</v>
      </c>
      <c r="R970" s="562"/>
      <c r="S970" s="563"/>
      <c r="T970" s="563"/>
      <c r="U970" s="563"/>
      <c r="V970" s="564"/>
    </row>
    <row r="971" spans="1:22" s="4" customFormat="1" ht="50.25" customHeight="1">
      <c r="A971" s="569" t="s">
        <v>328</v>
      </c>
      <c r="B971" s="570" t="s">
        <v>173</v>
      </c>
      <c r="C971" s="571" t="s">
        <v>175</v>
      </c>
      <c r="D971" s="572" t="s">
        <v>226</v>
      </c>
      <c r="E971" s="533" t="s">
        <v>1205</v>
      </c>
      <c r="F971" s="534"/>
      <c r="G971" s="170"/>
      <c r="H971" s="171"/>
      <c r="I971" s="403"/>
      <c r="J971" s="403"/>
      <c r="K971" s="403"/>
      <c r="L971" s="403"/>
      <c r="M971" s="403"/>
      <c r="N971" s="403"/>
      <c r="O971" s="403"/>
      <c r="P971" s="403"/>
      <c r="Q971" s="403"/>
      <c r="R971" s="416"/>
      <c r="S971" s="416"/>
      <c r="T971" s="411"/>
      <c r="U971" s="206"/>
      <c r="V971" s="206"/>
    </row>
    <row r="972" spans="1:22" s="4" customFormat="1" ht="39.75" customHeight="1">
      <c r="A972" s="569"/>
      <c r="B972" s="570"/>
      <c r="C972" s="571"/>
      <c r="D972" s="573"/>
      <c r="E972" s="172" t="s">
        <v>16</v>
      </c>
      <c r="F972" s="370" t="s">
        <v>1034</v>
      </c>
      <c r="G972" s="258" t="s">
        <v>20</v>
      </c>
      <c r="H972" s="186">
        <f>I972+J972+L972+M972+N972+O972+P972+Q972</f>
        <v>180.6</v>
      </c>
      <c r="I972" s="404">
        <v>180.6</v>
      </c>
      <c r="J972" s="404"/>
      <c r="K972" s="404"/>
      <c r="L972" s="404"/>
      <c r="M972" s="404"/>
      <c r="N972" s="404"/>
      <c r="O972" s="404"/>
      <c r="P972" s="404"/>
      <c r="Q972" s="404"/>
      <c r="R972" s="417" t="s">
        <v>180</v>
      </c>
      <c r="S972" s="418" t="s">
        <v>976</v>
      </c>
      <c r="T972" s="467" t="s">
        <v>1035</v>
      </c>
      <c r="U972" s="160"/>
      <c r="V972" s="160">
        <v>121</v>
      </c>
    </row>
    <row r="973" spans="1:22" s="4" customFormat="1" ht="15" customHeight="1">
      <c r="A973" s="569"/>
      <c r="B973" s="570"/>
      <c r="C973" s="571"/>
      <c r="D973" s="535" t="s">
        <v>21</v>
      </c>
      <c r="E973" s="536"/>
      <c r="F973" s="536"/>
      <c r="G973" s="537"/>
      <c r="H973" s="192">
        <f>H972</f>
        <v>180.6</v>
      </c>
      <c r="I973" s="192">
        <f t="shared" ref="I973:Q973" si="271">I972</f>
        <v>180.6</v>
      </c>
      <c r="J973" s="192">
        <f t="shared" si="271"/>
        <v>0</v>
      </c>
      <c r="K973" s="192"/>
      <c r="L973" s="192">
        <f t="shared" si="271"/>
        <v>0</v>
      </c>
      <c r="M973" s="192">
        <f t="shared" si="271"/>
        <v>0</v>
      </c>
      <c r="N973" s="192">
        <f t="shared" si="271"/>
        <v>0</v>
      </c>
      <c r="O973" s="192">
        <f t="shared" si="271"/>
        <v>0</v>
      </c>
      <c r="P973" s="192">
        <f t="shared" si="271"/>
        <v>0</v>
      </c>
      <c r="Q973" s="192">
        <f t="shared" si="271"/>
        <v>0</v>
      </c>
      <c r="R973" s="539"/>
      <c r="S973" s="539"/>
      <c r="T973" s="539"/>
      <c r="U973" s="539"/>
      <c r="V973" s="540"/>
    </row>
    <row r="974" spans="1:22" s="4" customFormat="1" ht="29.25" customHeight="1">
      <c r="A974" s="569">
        <v>13</v>
      </c>
      <c r="B974" s="570" t="s">
        <v>173</v>
      </c>
      <c r="C974" s="571" t="s">
        <v>175</v>
      </c>
      <c r="D974" s="572" t="s">
        <v>231</v>
      </c>
      <c r="E974" s="533" t="s">
        <v>1036</v>
      </c>
      <c r="F974" s="534"/>
      <c r="G974" s="170"/>
      <c r="H974" s="171"/>
      <c r="I974" s="403"/>
      <c r="J974" s="403"/>
      <c r="K974" s="403"/>
      <c r="L974" s="403"/>
      <c r="M974" s="403"/>
      <c r="N974" s="403"/>
      <c r="O974" s="403"/>
      <c r="P974" s="403"/>
      <c r="Q974" s="403"/>
      <c r="R974" s="416"/>
      <c r="S974" s="416"/>
      <c r="T974" s="411"/>
      <c r="U974" s="206"/>
      <c r="V974" s="206"/>
    </row>
    <row r="975" spans="1:22" s="4" customFormat="1" ht="36.75" customHeight="1">
      <c r="A975" s="569"/>
      <c r="B975" s="570"/>
      <c r="C975" s="571"/>
      <c r="D975" s="573"/>
      <c r="E975" s="173" t="s">
        <v>16</v>
      </c>
      <c r="F975" s="165" t="s">
        <v>1037</v>
      </c>
      <c r="G975" s="258" t="s">
        <v>20</v>
      </c>
      <c r="H975" s="186">
        <v>8</v>
      </c>
      <c r="I975" s="404">
        <v>8</v>
      </c>
      <c r="J975" s="404"/>
      <c r="K975" s="404"/>
      <c r="L975" s="404"/>
      <c r="M975" s="404"/>
      <c r="N975" s="404"/>
      <c r="O975" s="404"/>
      <c r="P975" s="404"/>
      <c r="Q975" s="404"/>
      <c r="R975" s="417" t="s">
        <v>180</v>
      </c>
      <c r="S975" s="211" t="s">
        <v>1038</v>
      </c>
      <c r="T975" s="409" t="s">
        <v>1206</v>
      </c>
      <c r="U975" s="212"/>
      <c r="V975" s="160">
        <v>64</v>
      </c>
    </row>
    <row r="976" spans="1:22" s="4" customFormat="1" ht="15" customHeight="1">
      <c r="A976" s="569"/>
      <c r="B976" s="570"/>
      <c r="C976" s="571"/>
      <c r="D976" s="535" t="s">
        <v>21</v>
      </c>
      <c r="E976" s="536"/>
      <c r="F976" s="536"/>
      <c r="G976" s="537"/>
      <c r="H976" s="185">
        <f>H975</f>
        <v>8</v>
      </c>
      <c r="I976" s="185">
        <f t="shared" ref="I976:Q976" si="272">I975</f>
        <v>8</v>
      </c>
      <c r="J976" s="185">
        <f t="shared" si="272"/>
        <v>0</v>
      </c>
      <c r="K976" s="185"/>
      <c r="L976" s="185">
        <f t="shared" si="272"/>
        <v>0</v>
      </c>
      <c r="M976" s="185">
        <f t="shared" si="272"/>
        <v>0</v>
      </c>
      <c r="N976" s="185">
        <f t="shared" si="272"/>
        <v>0</v>
      </c>
      <c r="O976" s="185">
        <f t="shared" si="272"/>
        <v>0</v>
      </c>
      <c r="P976" s="185">
        <f t="shared" si="272"/>
        <v>0</v>
      </c>
      <c r="Q976" s="185">
        <f t="shared" si="272"/>
        <v>0</v>
      </c>
      <c r="R976" s="562"/>
      <c r="S976" s="563"/>
      <c r="T976" s="563"/>
      <c r="U976" s="563"/>
      <c r="V976" s="564"/>
    </row>
    <row r="977" spans="1:22" s="4" customFormat="1" ht="64.5" customHeight="1">
      <c r="A977" s="569" t="s">
        <v>328</v>
      </c>
      <c r="B977" s="570" t="s">
        <v>173</v>
      </c>
      <c r="C977" s="571" t="s">
        <v>175</v>
      </c>
      <c r="D977" s="572" t="s">
        <v>243</v>
      </c>
      <c r="E977" s="533" t="s">
        <v>1039</v>
      </c>
      <c r="F977" s="534"/>
      <c r="G977" s="170"/>
      <c r="H977" s="171"/>
      <c r="I977" s="403"/>
      <c r="J977" s="403"/>
      <c r="K977" s="403"/>
      <c r="L977" s="403"/>
      <c r="M977" s="403"/>
      <c r="N977" s="403"/>
      <c r="O977" s="403"/>
      <c r="P977" s="403"/>
      <c r="Q977" s="403"/>
      <c r="R977" s="416"/>
      <c r="S977" s="416"/>
      <c r="T977" s="411"/>
      <c r="U977" s="206"/>
      <c r="V977" s="206"/>
    </row>
    <row r="978" spans="1:22" s="4" customFormat="1" ht="32.25" customHeight="1">
      <c r="A978" s="569"/>
      <c r="B978" s="570"/>
      <c r="C978" s="571"/>
      <c r="D978" s="573"/>
      <c r="E978" s="172" t="s">
        <v>16</v>
      </c>
      <c r="F978" s="370" t="s">
        <v>1040</v>
      </c>
      <c r="G978" s="258" t="s">
        <v>20</v>
      </c>
      <c r="H978" s="186">
        <f>I978+J978+L978+M978+N978+O978+P978+Q978</f>
        <v>62.225999999999999</v>
      </c>
      <c r="I978" s="404">
        <v>5.657</v>
      </c>
      <c r="J978" s="404"/>
      <c r="K978" s="404"/>
      <c r="L978" s="404"/>
      <c r="M978" s="404"/>
      <c r="N978" s="404"/>
      <c r="O978" s="404"/>
      <c r="P978" s="404"/>
      <c r="Q978" s="404">
        <v>56.569000000000003</v>
      </c>
      <c r="R978" s="417" t="s">
        <v>1024</v>
      </c>
      <c r="S978" s="418" t="s">
        <v>976</v>
      </c>
      <c r="T978" s="415" t="s">
        <v>1041</v>
      </c>
      <c r="U978" s="160" t="s">
        <v>183</v>
      </c>
      <c r="V978" s="160">
        <v>8</v>
      </c>
    </row>
    <row r="979" spans="1:22" s="4" customFormat="1" ht="15" customHeight="1">
      <c r="A979" s="569"/>
      <c r="B979" s="570"/>
      <c r="C979" s="571"/>
      <c r="D979" s="535" t="s">
        <v>21</v>
      </c>
      <c r="E979" s="536"/>
      <c r="F979" s="536"/>
      <c r="G979" s="537"/>
      <c r="H979" s="192">
        <f>H978</f>
        <v>62.225999999999999</v>
      </c>
      <c r="I979" s="192">
        <f t="shared" ref="I979:Q979" si="273">I978</f>
        <v>5.657</v>
      </c>
      <c r="J979" s="192">
        <f t="shared" si="273"/>
        <v>0</v>
      </c>
      <c r="K979" s="192"/>
      <c r="L979" s="192">
        <f t="shared" si="273"/>
        <v>0</v>
      </c>
      <c r="M979" s="192">
        <f t="shared" si="273"/>
        <v>0</v>
      </c>
      <c r="N979" s="192">
        <f t="shared" si="273"/>
        <v>0</v>
      </c>
      <c r="O979" s="192">
        <f t="shared" si="273"/>
        <v>0</v>
      </c>
      <c r="P979" s="192">
        <f t="shared" si="273"/>
        <v>0</v>
      </c>
      <c r="Q979" s="192">
        <f t="shared" si="273"/>
        <v>56.569000000000003</v>
      </c>
      <c r="R979" s="539"/>
      <c r="S979" s="539"/>
      <c r="T979" s="539"/>
      <c r="U979" s="539"/>
      <c r="V979" s="540"/>
    </row>
    <row r="980" spans="1:22" s="4" customFormat="1" ht="15" customHeight="1">
      <c r="A980" s="371" t="s">
        <v>328</v>
      </c>
      <c r="B980" s="197" t="s">
        <v>173</v>
      </c>
      <c r="C980" s="199" t="s">
        <v>175</v>
      </c>
      <c r="D980" s="565" t="s">
        <v>22</v>
      </c>
      <c r="E980" s="565"/>
      <c r="F980" s="565"/>
      <c r="G980" s="565"/>
      <c r="H980" s="182">
        <f t="shared" ref="H980:Q980" si="274">H961+H964+H967+H970+H973+H976+H979</f>
        <v>280.976</v>
      </c>
      <c r="I980" s="182">
        <f t="shared" si="274"/>
        <v>224.40700000000001</v>
      </c>
      <c r="J980" s="182">
        <f t="shared" si="274"/>
        <v>0</v>
      </c>
      <c r="K980" s="182"/>
      <c r="L980" s="182">
        <f t="shared" si="274"/>
        <v>0</v>
      </c>
      <c r="M980" s="182">
        <f t="shared" si="274"/>
        <v>0</v>
      </c>
      <c r="N980" s="182">
        <f t="shared" si="274"/>
        <v>0</v>
      </c>
      <c r="O980" s="182">
        <f t="shared" si="274"/>
        <v>0</v>
      </c>
      <c r="P980" s="182">
        <f t="shared" si="274"/>
        <v>0</v>
      </c>
      <c r="Q980" s="182">
        <f t="shared" si="274"/>
        <v>56.569000000000003</v>
      </c>
      <c r="R980" s="516"/>
      <c r="S980" s="517"/>
      <c r="T980" s="517"/>
      <c r="U980" s="517"/>
      <c r="V980" s="518"/>
    </row>
    <row r="981" spans="1:22" s="4" customFormat="1" ht="15" customHeight="1">
      <c r="A981" s="371" t="s">
        <v>328</v>
      </c>
      <c r="B981" s="197" t="s">
        <v>173</v>
      </c>
      <c r="C981" s="199" t="s">
        <v>186</v>
      </c>
      <c r="D981" s="574" t="s">
        <v>1042</v>
      </c>
      <c r="E981" s="574"/>
      <c r="F981" s="574"/>
      <c r="G981" s="574"/>
      <c r="H981" s="574"/>
      <c r="I981" s="574"/>
      <c r="J981" s="574"/>
      <c r="K981" s="574"/>
      <c r="L981" s="574"/>
      <c r="M981" s="574"/>
      <c r="N981" s="574"/>
      <c r="O981" s="574"/>
      <c r="P981" s="574"/>
      <c r="Q981" s="574"/>
      <c r="R981" s="574"/>
      <c r="S981" s="574"/>
      <c r="T981" s="574"/>
      <c r="U981" s="574"/>
      <c r="V981" s="574"/>
    </row>
    <row r="982" spans="1:22" s="4" customFormat="1" ht="26.25" customHeight="1">
      <c r="A982" s="569" t="s">
        <v>328</v>
      </c>
      <c r="B982" s="570" t="s">
        <v>173</v>
      </c>
      <c r="C982" s="571" t="s">
        <v>186</v>
      </c>
      <c r="D982" s="572" t="s">
        <v>421</v>
      </c>
      <c r="E982" s="533" t="s">
        <v>1043</v>
      </c>
      <c r="F982" s="534"/>
      <c r="G982" s="170"/>
      <c r="H982" s="171"/>
      <c r="I982" s="403"/>
      <c r="J982" s="403"/>
      <c r="K982" s="403"/>
      <c r="L982" s="403"/>
      <c r="M982" s="403"/>
      <c r="N982" s="403"/>
      <c r="O982" s="403"/>
      <c r="P982" s="403"/>
      <c r="Q982" s="403"/>
      <c r="R982" s="416"/>
      <c r="S982" s="416"/>
      <c r="T982" s="411"/>
      <c r="U982" s="206"/>
      <c r="V982" s="206"/>
    </row>
    <row r="983" spans="1:22" s="4" customFormat="1" ht="43.5" customHeight="1">
      <c r="A983" s="569"/>
      <c r="B983" s="570"/>
      <c r="C983" s="571"/>
      <c r="D983" s="573"/>
      <c r="E983" s="172" t="s">
        <v>16</v>
      </c>
      <c r="F983" s="370" t="s">
        <v>1044</v>
      </c>
      <c r="G983" s="258" t="s">
        <v>1195</v>
      </c>
      <c r="H983" s="186">
        <f>I983+J983+L983+M983+N983+O983+P983+Q983</f>
        <v>610.29999999999995</v>
      </c>
      <c r="I983" s="404">
        <v>600.52499999999998</v>
      </c>
      <c r="J983" s="404"/>
      <c r="K983" s="404"/>
      <c r="L983" s="404">
        <v>9.7750000000000004</v>
      </c>
      <c r="M983" s="404"/>
      <c r="N983" s="404"/>
      <c r="O983" s="404"/>
      <c r="P983" s="404"/>
      <c r="Q983" s="404"/>
      <c r="R983" s="417" t="s">
        <v>180</v>
      </c>
      <c r="S983" s="211" t="s">
        <v>1045</v>
      </c>
      <c r="T983" s="409" t="s">
        <v>1046</v>
      </c>
      <c r="U983" s="160" t="s">
        <v>183</v>
      </c>
      <c r="V983" s="160">
        <v>72</v>
      </c>
    </row>
    <row r="984" spans="1:22" s="4" customFormat="1" ht="15" customHeight="1">
      <c r="A984" s="569"/>
      <c r="B984" s="570"/>
      <c r="C984" s="571"/>
      <c r="D984" s="535" t="s">
        <v>21</v>
      </c>
      <c r="E984" s="536"/>
      <c r="F984" s="536"/>
      <c r="G984" s="537"/>
      <c r="H984" s="192">
        <f>H983</f>
        <v>610.29999999999995</v>
      </c>
      <c r="I984" s="192">
        <f t="shared" ref="I984:Q984" si="275">I983</f>
        <v>600.52499999999998</v>
      </c>
      <c r="J984" s="192">
        <f t="shared" si="275"/>
        <v>0</v>
      </c>
      <c r="K984" s="192"/>
      <c r="L984" s="192">
        <f t="shared" si="275"/>
        <v>9.7750000000000004</v>
      </c>
      <c r="M984" s="192">
        <f t="shared" si="275"/>
        <v>0</v>
      </c>
      <c r="N984" s="192">
        <f t="shared" si="275"/>
        <v>0</v>
      </c>
      <c r="O984" s="192">
        <f t="shared" si="275"/>
        <v>0</v>
      </c>
      <c r="P984" s="192">
        <f t="shared" si="275"/>
        <v>0</v>
      </c>
      <c r="Q984" s="192">
        <f t="shared" si="275"/>
        <v>0</v>
      </c>
      <c r="R984" s="539"/>
      <c r="S984" s="539"/>
      <c r="T984" s="539"/>
      <c r="U984" s="539"/>
      <c r="V984" s="540"/>
    </row>
    <row r="985" spans="1:22" s="4" customFormat="1" ht="19.5" customHeight="1">
      <c r="A985" s="569">
        <v>13</v>
      </c>
      <c r="B985" s="570" t="s">
        <v>173</v>
      </c>
      <c r="C985" s="571" t="s">
        <v>186</v>
      </c>
      <c r="D985" s="572" t="s">
        <v>328</v>
      </c>
      <c r="E985" s="533" t="s">
        <v>1047</v>
      </c>
      <c r="F985" s="534"/>
      <c r="G985" s="170"/>
      <c r="H985" s="171"/>
      <c r="I985" s="403"/>
      <c r="J985" s="403"/>
      <c r="K985" s="403"/>
      <c r="L985" s="403"/>
      <c r="M985" s="403"/>
      <c r="N985" s="403"/>
      <c r="O985" s="403"/>
      <c r="P985" s="403"/>
      <c r="Q985" s="403"/>
      <c r="R985" s="416"/>
      <c r="S985" s="416"/>
      <c r="T985" s="411"/>
      <c r="U985" s="206"/>
      <c r="V985" s="206"/>
    </row>
    <row r="986" spans="1:22" s="4" customFormat="1" ht="27.75" customHeight="1">
      <c r="A986" s="569"/>
      <c r="B986" s="570"/>
      <c r="C986" s="571"/>
      <c r="D986" s="573"/>
      <c r="E986" s="173" t="s">
        <v>16</v>
      </c>
      <c r="F986" s="165" t="s">
        <v>1048</v>
      </c>
      <c r="G986" s="258" t="s">
        <v>20</v>
      </c>
      <c r="H986" s="186">
        <f>I986+J986+L986+M986+N986+O986+P986+Q986</f>
        <v>10.96</v>
      </c>
      <c r="I986" s="404">
        <v>10.96</v>
      </c>
      <c r="J986" s="404"/>
      <c r="K986" s="404"/>
      <c r="L986" s="404"/>
      <c r="M986" s="404"/>
      <c r="N986" s="404"/>
      <c r="O986" s="404"/>
      <c r="P986" s="404"/>
      <c r="Q986" s="404"/>
      <c r="R986" s="417" t="s">
        <v>180</v>
      </c>
      <c r="S986" s="418" t="s">
        <v>976</v>
      </c>
      <c r="T986" s="409" t="s">
        <v>1049</v>
      </c>
      <c r="U986" s="212" t="s">
        <v>183</v>
      </c>
      <c r="V986" s="160">
        <v>2</v>
      </c>
    </row>
    <row r="987" spans="1:22" s="4" customFormat="1" ht="15" customHeight="1">
      <c r="A987" s="569"/>
      <c r="B987" s="570"/>
      <c r="C987" s="571"/>
      <c r="D987" s="535" t="s">
        <v>21</v>
      </c>
      <c r="E987" s="536"/>
      <c r="F987" s="536"/>
      <c r="G987" s="537"/>
      <c r="H987" s="185">
        <f>H986</f>
        <v>10.96</v>
      </c>
      <c r="I987" s="185">
        <f t="shared" ref="I987:Q987" si="276">I986</f>
        <v>10.96</v>
      </c>
      <c r="J987" s="185">
        <f t="shared" si="276"/>
        <v>0</v>
      </c>
      <c r="K987" s="185"/>
      <c r="L987" s="185">
        <f t="shared" si="276"/>
        <v>0</v>
      </c>
      <c r="M987" s="185">
        <f t="shared" si="276"/>
        <v>0</v>
      </c>
      <c r="N987" s="185">
        <f t="shared" si="276"/>
        <v>0</v>
      </c>
      <c r="O987" s="185">
        <f t="shared" si="276"/>
        <v>0</v>
      </c>
      <c r="P987" s="185">
        <f t="shared" si="276"/>
        <v>0</v>
      </c>
      <c r="Q987" s="185">
        <f t="shared" si="276"/>
        <v>0</v>
      </c>
      <c r="R987" s="562"/>
      <c r="S987" s="563"/>
      <c r="T987" s="563"/>
      <c r="U987" s="563"/>
      <c r="V987" s="564"/>
    </row>
    <row r="988" spans="1:22" s="4" customFormat="1" ht="30" customHeight="1">
      <c r="A988" s="569">
        <v>13</v>
      </c>
      <c r="B988" s="570" t="s">
        <v>173</v>
      </c>
      <c r="C988" s="571" t="s">
        <v>186</v>
      </c>
      <c r="D988" s="572" t="s">
        <v>432</v>
      </c>
      <c r="E988" s="533" t="s">
        <v>1050</v>
      </c>
      <c r="F988" s="534"/>
      <c r="G988" s="170"/>
      <c r="H988" s="171"/>
      <c r="I988" s="403"/>
      <c r="J988" s="403"/>
      <c r="K988" s="403"/>
      <c r="L988" s="403"/>
      <c r="M988" s="403"/>
      <c r="N988" s="403"/>
      <c r="O988" s="403"/>
      <c r="P988" s="403"/>
      <c r="Q988" s="403"/>
      <c r="R988" s="416"/>
      <c r="S988" s="416"/>
      <c r="T988" s="411"/>
      <c r="U988" s="206"/>
      <c r="V988" s="206"/>
    </row>
    <row r="989" spans="1:22" s="4" customFormat="1" ht="40.5" customHeight="1">
      <c r="A989" s="569"/>
      <c r="B989" s="570"/>
      <c r="C989" s="571"/>
      <c r="D989" s="573"/>
      <c r="E989" s="173" t="s">
        <v>16</v>
      </c>
      <c r="F989" s="165" t="s">
        <v>1051</v>
      </c>
      <c r="G989" s="258" t="s">
        <v>20</v>
      </c>
      <c r="H989" s="186">
        <f>I989+J989+L989+M989+N989+O989+P989+Q989</f>
        <v>4.3</v>
      </c>
      <c r="I989" s="404">
        <v>4.3</v>
      </c>
      <c r="J989" s="404"/>
      <c r="K989" s="404"/>
      <c r="L989" s="404"/>
      <c r="M989" s="404"/>
      <c r="N989" s="404"/>
      <c r="O989" s="404"/>
      <c r="P989" s="404"/>
      <c r="Q989" s="404"/>
      <c r="R989" s="417" t="s">
        <v>1024</v>
      </c>
      <c r="S989" s="211" t="s">
        <v>1052</v>
      </c>
      <c r="T989" s="409" t="s">
        <v>1053</v>
      </c>
      <c r="U989" s="212" t="s">
        <v>183</v>
      </c>
      <c r="V989" s="160">
        <v>128</v>
      </c>
    </row>
    <row r="990" spans="1:22" s="4" customFormat="1" ht="15" customHeight="1">
      <c r="A990" s="569"/>
      <c r="B990" s="570"/>
      <c r="C990" s="571"/>
      <c r="D990" s="535" t="s">
        <v>21</v>
      </c>
      <c r="E990" s="536"/>
      <c r="F990" s="536"/>
      <c r="G990" s="537"/>
      <c r="H990" s="185">
        <f>H989</f>
        <v>4.3</v>
      </c>
      <c r="I990" s="185">
        <f t="shared" ref="I990:Q990" si="277">I989</f>
        <v>4.3</v>
      </c>
      <c r="J990" s="185">
        <f t="shared" si="277"/>
        <v>0</v>
      </c>
      <c r="K990" s="185"/>
      <c r="L990" s="185">
        <f t="shared" si="277"/>
        <v>0</v>
      </c>
      <c r="M990" s="185">
        <f t="shared" si="277"/>
        <v>0</v>
      </c>
      <c r="N990" s="185">
        <f t="shared" si="277"/>
        <v>0</v>
      </c>
      <c r="O990" s="185">
        <f t="shared" si="277"/>
        <v>0</v>
      </c>
      <c r="P990" s="185">
        <f t="shared" si="277"/>
        <v>0</v>
      </c>
      <c r="Q990" s="185">
        <f t="shared" si="277"/>
        <v>0</v>
      </c>
      <c r="R990" s="562"/>
      <c r="S990" s="563"/>
      <c r="T990" s="563"/>
      <c r="U990" s="563"/>
      <c r="V990" s="564"/>
    </row>
    <row r="991" spans="1:22" s="4" customFormat="1" ht="15" customHeight="1">
      <c r="A991" s="371" t="s">
        <v>328</v>
      </c>
      <c r="B991" s="197" t="s">
        <v>173</v>
      </c>
      <c r="C991" s="199" t="s">
        <v>186</v>
      </c>
      <c r="D991" s="593" t="s">
        <v>22</v>
      </c>
      <c r="E991" s="593"/>
      <c r="F991" s="593"/>
      <c r="G991" s="593"/>
      <c r="H991" s="182">
        <f t="shared" ref="H991:Q991" si="278">H984+H987+H990</f>
        <v>625.55999999999995</v>
      </c>
      <c r="I991" s="182">
        <f t="shared" si="278"/>
        <v>615.78499999999997</v>
      </c>
      <c r="J991" s="182">
        <f t="shared" si="278"/>
        <v>0</v>
      </c>
      <c r="K991" s="182"/>
      <c r="L991" s="182">
        <f t="shared" si="278"/>
        <v>9.7750000000000004</v>
      </c>
      <c r="M991" s="182">
        <f t="shared" si="278"/>
        <v>0</v>
      </c>
      <c r="N991" s="182">
        <f t="shared" si="278"/>
        <v>0</v>
      </c>
      <c r="O991" s="182">
        <f t="shared" si="278"/>
        <v>0</v>
      </c>
      <c r="P991" s="182">
        <f t="shared" si="278"/>
        <v>0</v>
      </c>
      <c r="Q991" s="182">
        <f t="shared" si="278"/>
        <v>0</v>
      </c>
      <c r="R991" s="516"/>
      <c r="S991" s="517"/>
      <c r="T991" s="517"/>
      <c r="U991" s="517"/>
      <c r="V991" s="518"/>
    </row>
    <row r="992" spans="1:22" s="4" customFormat="1" ht="15" customHeight="1">
      <c r="A992" s="371" t="s">
        <v>328</v>
      </c>
      <c r="B992" s="197" t="s">
        <v>173</v>
      </c>
      <c r="C992" s="199" t="s">
        <v>195</v>
      </c>
      <c r="D992" s="574" t="s">
        <v>1054</v>
      </c>
      <c r="E992" s="574"/>
      <c r="F992" s="574"/>
      <c r="G992" s="574"/>
      <c r="H992" s="574"/>
      <c r="I992" s="574"/>
      <c r="J992" s="574"/>
      <c r="K992" s="574"/>
      <c r="L992" s="574"/>
      <c r="M992" s="574"/>
      <c r="N992" s="574"/>
      <c r="O992" s="574"/>
      <c r="P992" s="574"/>
      <c r="Q992" s="574"/>
      <c r="R992" s="574"/>
      <c r="S992" s="574"/>
      <c r="T992" s="574"/>
      <c r="U992" s="574"/>
      <c r="V992" s="574"/>
    </row>
    <row r="993" spans="1:22" s="4" customFormat="1" ht="29.25" customHeight="1">
      <c r="A993" s="569" t="s">
        <v>328</v>
      </c>
      <c r="B993" s="570" t="s">
        <v>173</v>
      </c>
      <c r="C993" s="571" t="s">
        <v>195</v>
      </c>
      <c r="D993" s="572" t="s">
        <v>173</v>
      </c>
      <c r="E993" s="533" t="s">
        <v>1055</v>
      </c>
      <c r="F993" s="534"/>
      <c r="G993" s="170"/>
      <c r="H993" s="171"/>
      <c r="I993" s="403"/>
      <c r="J993" s="403"/>
      <c r="K993" s="403"/>
      <c r="L993" s="403"/>
      <c r="M993" s="403"/>
      <c r="N993" s="403"/>
      <c r="O993" s="403"/>
      <c r="P993" s="403"/>
      <c r="Q993" s="403"/>
      <c r="R993" s="416"/>
      <c r="S993" s="416"/>
      <c r="T993" s="411"/>
      <c r="U993" s="206"/>
      <c r="V993" s="206"/>
    </row>
    <row r="994" spans="1:22" s="4" customFormat="1" ht="36.75" customHeight="1">
      <c r="A994" s="569"/>
      <c r="B994" s="570"/>
      <c r="C994" s="571"/>
      <c r="D994" s="573"/>
      <c r="E994" s="172" t="s">
        <v>16</v>
      </c>
      <c r="F994" s="370" t="s">
        <v>1056</v>
      </c>
      <c r="G994" s="258" t="s">
        <v>1195</v>
      </c>
      <c r="H994" s="186">
        <f>I994+J994+L994+M994+N994+O994+P994+Q994</f>
        <v>1674.8</v>
      </c>
      <c r="I994" s="404">
        <v>1475</v>
      </c>
      <c r="J994" s="404"/>
      <c r="K994" s="404"/>
      <c r="L994" s="404">
        <v>199.8</v>
      </c>
      <c r="M994" s="404"/>
      <c r="N994" s="404"/>
      <c r="O994" s="404"/>
      <c r="P994" s="404"/>
      <c r="Q994" s="404"/>
      <c r="R994" s="417" t="s">
        <v>1024</v>
      </c>
      <c r="S994" s="418" t="s">
        <v>976</v>
      </c>
      <c r="T994" s="409" t="s">
        <v>1057</v>
      </c>
      <c r="U994" s="160" t="s">
        <v>183</v>
      </c>
      <c r="V994" s="160">
        <v>25991</v>
      </c>
    </row>
    <row r="995" spans="1:22" s="4" customFormat="1" ht="15" customHeight="1">
      <c r="A995" s="569"/>
      <c r="B995" s="570"/>
      <c r="C995" s="571"/>
      <c r="D995" s="535" t="s">
        <v>21</v>
      </c>
      <c r="E995" s="536"/>
      <c r="F995" s="536"/>
      <c r="G995" s="537"/>
      <c r="H995" s="192">
        <f>H994</f>
        <v>1674.8</v>
      </c>
      <c r="I995" s="192">
        <f t="shared" ref="I995:Q995" si="279">I994</f>
        <v>1475</v>
      </c>
      <c r="J995" s="192">
        <f t="shared" si="279"/>
        <v>0</v>
      </c>
      <c r="K995" s="192"/>
      <c r="L995" s="192">
        <f t="shared" si="279"/>
        <v>199.8</v>
      </c>
      <c r="M995" s="192">
        <f t="shared" si="279"/>
        <v>0</v>
      </c>
      <c r="N995" s="192">
        <f t="shared" si="279"/>
        <v>0</v>
      </c>
      <c r="O995" s="192">
        <f t="shared" si="279"/>
        <v>0</v>
      </c>
      <c r="P995" s="192">
        <f t="shared" si="279"/>
        <v>0</v>
      </c>
      <c r="Q995" s="192">
        <f t="shared" si="279"/>
        <v>0</v>
      </c>
      <c r="R995" s="539"/>
      <c r="S995" s="539"/>
      <c r="T995" s="539"/>
      <c r="U995" s="539"/>
      <c r="V995" s="540"/>
    </row>
    <row r="996" spans="1:22" s="4" customFormat="1" ht="40.5" customHeight="1">
      <c r="A996" s="569">
        <v>13</v>
      </c>
      <c r="B996" s="570" t="s">
        <v>173</v>
      </c>
      <c r="C996" s="571" t="s">
        <v>195</v>
      </c>
      <c r="D996" s="572" t="s">
        <v>175</v>
      </c>
      <c r="E996" s="533" t="s">
        <v>1207</v>
      </c>
      <c r="F996" s="534"/>
      <c r="G996" s="170"/>
      <c r="H996" s="171"/>
      <c r="I996" s="403"/>
      <c r="J996" s="403"/>
      <c r="K996" s="403"/>
      <c r="L996" s="403"/>
      <c r="M996" s="403"/>
      <c r="N996" s="403"/>
      <c r="O996" s="403"/>
      <c r="P996" s="403"/>
      <c r="Q996" s="403"/>
      <c r="R996" s="416"/>
      <c r="S996" s="416"/>
      <c r="T996" s="411"/>
      <c r="U996" s="206"/>
      <c r="V996" s="206"/>
    </row>
    <row r="997" spans="1:22" s="4" customFormat="1" ht="41.25" customHeight="1">
      <c r="A997" s="569"/>
      <c r="B997" s="570"/>
      <c r="C997" s="571"/>
      <c r="D997" s="573"/>
      <c r="E997" s="173" t="s">
        <v>16</v>
      </c>
      <c r="F997" s="165" t="s">
        <v>1058</v>
      </c>
      <c r="G997" s="258" t="s">
        <v>20</v>
      </c>
      <c r="H997" s="186">
        <f>I997+J997+L997+M997+N997+O997+P997+Q997</f>
        <v>17.376999999999999</v>
      </c>
      <c r="I997" s="404">
        <v>17.376999999999999</v>
      </c>
      <c r="J997" s="404"/>
      <c r="K997" s="404"/>
      <c r="L997" s="404"/>
      <c r="M997" s="404"/>
      <c r="N997" s="404"/>
      <c r="O997" s="404"/>
      <c r="P997" s="404"/>
      <c r="Q997" s="404"/>
      <c r="R997" s="417" t="s">
        <v>180</v>
      </c>
      <c r="S997" s="418" t="s">
        <v>976</v>
      </c>
      <c r="T997" s="409" t="s">
        <v>1059</v>
      </c>
      <c r="U997" s="212" t="s">
        <v>183</v>
      </c>
      <c r="V997" s="160">
        <v>89</v>
      </c>
    </row>
    <row r="998" spans="1:22" s="4" customFormat="1" ht="15" customHeight="1">
      <c r="A998" s="569"/>
      <c r="B998" s="570"/>
      <c r="C998" s="571"/>
      <c r="D998" s="535" t="s">
        <v>21</v>
      </c>
      <c r="E998" s="536"/>
      <c r="F998" s="536"/>
      <c r="G998" s="537"/>
      <c r="H998" s="185">
        <f>H997</f>
        <v>17.376999999999999</v>
      </c>
      <c r="I998" s="185">
        <f t="shared" ref="I998:Q998" si="280">I997</f>
        <v>17.376999999999999</v>
      </c>
      <c r="J998" s="185">
        <f t="shared" si="280"/>
        <v>0</v>
      </c>
      <c r="K998" s="185"/>
      <c r="L998" s="185">
        <f t="shared" si="280"/>
        <v>0</v>
      </c>
      <c r="M998" s="185">
        <f t="shared" si="280"/>
        <v>0</v>
      </c>
      <c r="N998" s="185">
        <f t="shared" si="280"/>
        <v>0</v>
      </c>
      <c r="O998" s="185">
        <f t="shared" si="280"/>
        <v>0</v>
      </c>
      <c r="P998" s="185">
        <f t="shared" si="280"/>
        <v>0</v>
      </c>
      <c r="Q998" s="185">
        <f t="shared" si="280"/>
        <v>0</v>
      </c>
      <c r="R998" s="562"/>
      <c r="S998" s="563"/>
      <c r="T998" s="563"/>
      <c r="U998" s="563"/>
      <c r="V998" s="564"/>
    </row>
    <row r="999" spans="1:22" s="4" customFormat="1" ht="25.5" customHeight="1">
      <c r="A999" s="569" t="s">
        <v>328</v>
      </c>
      <c r="B999" s="570" t="s">
        <v>173</v>
      </c>
      <c r="C999" s="571" t="s">
        <v>195</v>
      </c>
      <c r="D999" s="572" t="s">
        <v>186</v>
      </c>
      <c r="E999" s="533" t="s">
        <v>1060</v>
      </c>
      <c r="F999" s="534"/>
      <c r="G999" s="170"/>
      <c r="H999" s="171"/>
      <c r="I999" s="403"/>
      <c r="J999" s="403"/>
      <c r="K999" s="403"/>
      <c r="L999" s="403"/>
      <c r="M999" s="403"/>
      <c r="N999" s="403"/>
      <c r="O999" s="403"/>
      <c r="P999" s="403"/>
      <c r="Q999" s="403"/>
      <c r="R999" s="416"/>
      <c r="S999" s="416"/>
      <c r="T999" s="411"/>
      <c r="U999" s="206"/>
      <c r="V999" s="206"/>
    </row>
    <row r="1000" spans="1:22" s="4" customFormat="1" ht="29.25" customHeight="1">
      <c r="A1000" s="569"/>
      <c r="B1000" s="570"/>
      <c r="C1000" s="571"/>
      <c r="D1000" s="573"/>
      <c r="E1000" s="172" t="s">
        <v>16</v>
      </c>
      <c r="F1000" s="370" t="s">
        <v>1061</v>
      </c>
      <c r="G1000" s="258" t="s">
        <v>20</v>
      </c>
      <c r="H1000" s="186">
        <f>I1000+J1000+L1000+M1000+N1000+O1000+P1000+Q1000</f>
        <v>1.45</v>
      </c>
      <c r="I1000" s="404">
        <v>1.45</v>
      </c>
      <c r="J1000" s="404"/>
      <c r="K1000" s="404"/>
      <c r="L1000" s="404"/>
      <c r="M1000" s="404"/>
      <c r="N1000" s="404"/>
      <c r="O1000" s="404"/>
      <c r="P1000" s="404"/>
      <c r="Q1000" s="404"/>
      <c r="R1000" s="417" t="s">
        <v>1024</v>
      </c>
      <c r="S1000" s="418" t="s">
        <v>976</v>
      </c>
      <c r="T1000" s="409" t="s">
        <v>1062</v>
      </c>
      <c r="U1000" s="160" t="s">
        <v>183</v>
      </c>
      <c r="V1000" s="160">
        <v>1</v>
      </c>
    </row>
    <row r="1001" spans="1:22" s="4" customFormat="1" ht="15" customHeight="1">
      <c r="A1001" s="569"/>
      <c r="B1001" s="570"/>
      <c r="C1001" s="571"/>
      <c r="D1001" s="535" t="s">
        <v>21</v>
      </c>
      <c r="E1001" s="536"/>
      <c r="F1001" s="536"/>
      <c r="G1001" s="537"/>
      <c r="H1001" s="192">
        <f>H1000</f>
        <v>1.45</v>
      </c>
      <c r="I1001" s="192">
        <f t="shared" ref="I1001:Q1001" si="281">I1000</f>
        <v>1.45</v>
      </c>
      <c r="J1001" s="192">
        <f t="shared" si="281"/>
        <v>0</v>
      </c>
      <c r="K1001" s="192"/>
      <c r="L1001" s="192">
        <f t="shared" si="281"/>
        <v>0</v>
      </c>
      <c r="M1001" s="192">
        <f t="shared" si="281"/>
        <v>0</v>
      </c>
      <c r="N1001" s="192">
        <f t="shared" si="281"/>
        <v>0</v>
      </c>
      <c r="O1001" s="192">
        <f t="shared" si="281"/>
        <v>0</v>
      </c>
      <c r="P1001" s="192">
        <f t="shared" si="281"/>
        <v>0</v>
      </c>
      <c r="Q1001" s="192">
        <f t="shared" si="281"/>
        <v>0</v>
      </c>
      <c r="R1001" s="539"/>
      <c r="S1001" s="539"/>
      <c r="T1001" s="539"/>
      <c r="U1001" s="539"/>
      <c r="V1001" s="540"/>
    </row>
    <row r="1002" spans="1:22" s="4" customFormat="1" ht="30" customHeight="1">
      <c r="A1002" s="569">
        <v>13</v>
      </c>
      <c r="B1002" s="570" t="s">
        <v>173</v>
      </c>
      <c r="C1002" s="571" t="s">
        <v>195</v>
      </c>
      <c r="D1002" s="572" t="s">
        <v>195</v>
      </c>
      <c r="E1002" s="533" t="s">
        <v>1063</v>
      </c>
      <c r="F1002" s="534"/>
      <c r="G1002" s="170"/>
      <c r="H1002" s="171"/>
      <c r="I1002" s="403"/>
      <c r="J1002" s="403"/>
      <c r="K1002" s="403"/>
      <c r="L1002" s="403"/>
      <c r="M1002" s="403"/>
      <c r="N1002" s="403"/>
      <c r="O1002" s="403"/>
      <c r="P1002" s="403"/>
      <c r="Q1002" s="403"/>
      <c r="R1002" s="416"/>
      <c r="S1002" s="416"/>
      <c r="T1002" s="411"/>
      <c r="U1002" s="206"/>
      <c r="V1002" s="206"/>
    </row>
    <row r="1003" spans="1:22" s="4" customFormat="1" ht="31.5" customHeight="1">
      <c r="A1003" s="569"/>
      <c r="B1003" s="570"/>
      <c r="C1003" s="571"/>
      <c r="D1003" s="573"/>
      <c r="E1003" s="173" t="s">
        <v>16</v>
      </c>
      <c r="F1003" s="165" t="s">
        <v>1064</v>
      </c>
      <c r="G1003" s="258" t="s">
        <v>20</v>
      </c>
      <c r="H1003" s="186">
        <f>I1003+J1003+L1003+M1003+N1003+O1003+P1003+Q1003</f>
        <v>3</v>
      </c>
      <c r="I1003" s="404">
        <v>3</v>
      </c>
      <c r="J1003" s="404"/>
      <c r="K1003" s="404"/>
      <c r="L1003" s="404"/>
      <c r="M1003" s="404"/>
      <c r="N1003" s="404"/>
      <c r="O1003" s="404"/>
      <c r="P1003" s="404"/>
      <c r="Q1003" s="404"/>
      <c r="R1003" s="417" t="s">
        <v>992</v>
      </c>
      <c r="S1003" s="418" t="s">
        <v>976</v>
      </c>
      <c r="T1003" s="415" t="s">
        <v>1053</v>
      </c>
      <c r="U1003" s="212" t="s">
        <v>183</v>
      </c>
      <c r="V1003" s="160">
        <v>4894</v>
      </c>
    </row>
    <row r="1004" spans="1:22" s="4" customFormat="1" ht="15" customHeight="1">
      <c r="A1004" s="569"/>
      <c r="B1004" s="570"/>
      <c r="C1004" s="571"/>
      <c r="D1004" s="535" t="s">
        <v>21</v>
      </c>
      <c r="E1004" s="536"/>
      <c r="F1004" s="536"/>
      <c r="G1004" s="537"/>
      <c r="H1004" s="185">
        <f>H1003</f>
        <v>3</v>
      </c>
      <c r="I1004" s="185">
        <f t="shared" ref="I1004:Q1004" si="282">I1003</f>
        <v>3</v>
      </c>
      <c r="J1004" s="185">
        <f t="shared" si="282"/>
        <v>0</v>
      </c>
      <c r="K1004" s="185"/>
      <c r="L1004" s="185">
        <f t="shared" si="282"/>
        <v>0</v>
      </c>
      <c r="M1004" s="185">
        <f t="shared" si="282"/>
        <v>0</v>
      </c>
      <c r="N1004" s="185">
        <f t="shared" si="282"/>
        <v>0</v>
      </c>
      <c r="O1004" s="185">
        <f t="shared" si="282"/>
        <v>0</v>
      </c>
      <c r="P1004" s="185">
        <f t="shared" si="282"/>
        <v>0</v>
      </c>
      <c r="Q1004" s="185">
        <f t="shared" si="282"/>
        <v>0</v>
      </c>
      <c r="R1004" s="562"/>
      <c r="S1004" s="563"/>
      <c r="T1004" s="563"/>
      <c r="U1004" s="563"/>
      <c r="V1004" s="564"/>
    </row>
    <row r="1005" spans="1:22" s="4" customFormat="1" ht="29.25" customHeight="1">
      <c r="A1005" s="569" t="s">
        <v>328</v>
      </c>
      <c r="B1005" s="570" t="s">
        <v>173</v>
      </c>
      <c r="C1005" s="571" t="s">
        <v>195</v>
      </c>
      <c r="D1005" s="572" t="s">
        <v>226</v>
      </c>
      <c r="E1005" s="533" t="s">
        <v>1065</v>
      </c>
      <c r="F1005" s="534"/>
      <c r="G1005" s="170"/>
      <c r="H1005" s="171"/>
      <c r="I1005" s="403"/>
      <c r="J1005" s="403"/>
      <c r="K1005" s="403"/>
      <c r="L1005" s="403"/>
      <c r="M1005" s="403"/>
      <c r="N1005" s="403"/>
      <c r="O1005" s="403"/>
      <c r="P1005" s="403"/>
      <c r="Q1005" s="403"/>
      <c r="R1005" s="416"/>
      <c r="S1005" s="416"/>
      <c r="T1005" s="411"/>
      <c r="U1005" s="206"/>
      <c r="V1005" s="206"/>
    </row>
    <row r="1006" spans="1:22" s="4" customFormat="1" ht="25.5" customHeight="1">
      <c r="A1006" s="569"/>
      <c r="B1006" s="570"/>
      <c r="C1006" s="571"/>
      <c r="D1006" s="573"/>
      <c r="E1006" s="172" t="s">
        <v>16</v>
      </c>
      <c r="F1006" s="370" t="s">
        <v>1066</v>
      </c>
      <c r="G1006" s="258" t="s">
        <v>20</v>
      </c>
      <c r="H1006" s="186">
        <f>I1006+J1006+L1006+M1006+N1006+O1006+P1006+Q1006</f>
        <v>90</v>
      </c>
      <c r="I1006" s="404">
        <v>90</v>
      </c>
      <c r="J1006" s="404"/>
      <c r="K1006" s="404"/>
      <c r="L1006" s="404"/>
      <c r="M1006" s="404"/>
      <c r="N1006" s="404"/>
      <c r="O1006" s="404"/>
      <c r="P1006" s="404"/>
      <c r="Q1006" s="404"/>
      <c r="R1006" s="417" t="s">
        <v>1024</v>
      </c>
      <c r="S1006" s="418" t="s">
        <v>976</v>
      </c>
      <c r="T1006" s="409" t="s">
        <v>1067</v>
      </c>
      <c r="U1006" s="160" t="s">
        <v>183</v>
      </c>
      <c r="V1006" s="160">
        <v>44101</v>
      </c>
    </row>
    <row r="1007" spans="1:22" s="4" customFormat="1" ht="15" customHeight="1">
      <c r="A1007" s="569"/>
      <c r="B1007" s="570"/>
      <c r="C1007" s="571"/>
      <c r="D1007" s="535" t="s">
        <v>21</v>
      </c>
      <c r="E1007" s="536"/>
      <c r="F1007" s="536"/>
      <c r="G1007" s="537"/>
      <c r="H1007" s="192">
        <f>H1006</f>
        <v>90</v>
      </c>
      <c r="I1007" s="192">
        <f t="shared" ref="I1007:Q1007" si="283">I1006</f>
        <v>90</v>
      </c>
      <c r="J1007" s="192">
        <f t="shared" si="283"/>
        <v>0</v>
      </c>
      <c r="K1007" s="192"/>
      <c r="L1007" s="192">
        <f t="shared" si="283"/>
        <v>0</v>
      </c>
      <c r="M1007" s="192">
        <f t="shared" si="283"/>
        <v>0</v>
      </c>
      <c r="N1007" s="192">
        <f t="shared" si="283"/>
        <v>0</v>
      </c>
      <c r="O1007" s="192">
        <f t="shared" si="283"/>
        <v>0</v>
      </c>
      <c r="P1007" s="192">
        <f t="shared" si="283"/>
        <v>0</v>
      </c>
      <c r="Q1007" s="192">
        <f t="shared" si="283"/>
        <v>0</v>
      </c>
      <c r="R1007" s="539"/>
      <c r="S1007" s="539"/>
      <c r="T1007" s="539"/>
      <c r="U1007" s="539"/>
      <c r="V1007" s="540"/>
    </row>
    <row r="1008" spans="1:22" s="4" customFormat="1" ht="15" customHeight="1">
      <c r="A1008" s="371" t="s">
        <v>328</v>
      </c>
      <c r="B1008" s="197" t="s">
        <v>173</v>
      </c>
      <c r="C1008" s="199" t="s">
        <v>186</v>
      </c>
      <c r="D1008" s="565" t="s">
        <v>22</v>
      </c>
      <c r="E1008" s="565"/>
      <c r="F1008" s="565"/>
      <c r="G1008" s="565"/>
      <c r="H1008" s="182">
        <f t="shared" ref="H1008:Q1008" si="284">H995+H998+H1001+H1004+H1007</f>
        <v>1786.627</v>
      </c>
      <c r="I1008" s="182">
        <f t="shared" si="284"/>
        <v>1586.827</v>
      </c>
      <c r="J1008" s="182">
        <f t="shared" si="284"/>
        <v>0</v>
      </c>
      <c r="K1008" s="182"/>
      <c r="L1008" s="182">
        <f t="shared" si="284"/>
        <v>199.8</v>
      </c>
      <c r="M1008" s="182">
        <f t="shared" si="284"/>
        <v>0</v>
      </c>
      <c r="N1008" s="182">
        <f t="shared" si="284"/>
        <v>0</v>
      </c>
      <c r="O1008" s="182">
        <f t="shared" si="284"/>
        <v>0</v>
      </c>
      <c r="P1008" s="182">
        <f t="shared" si="284"/>
        <v>0</v>
      </c>
      <c r="Q1008" s="182">
        <f t="shared" si="284"/>
        <v>0</v>
      </c>
      <c r="R1008" s="516"/>
      <c r="S1008" s="517"/>
      <c r="T1008" s="517"/>
      <c r="U1008" s="517"/>
      <c r="V1008" s="518"/>
    </row>
    <row r="1009" spans="1:22" s="72" customFormat="1" ht="15" customHeight="1">
      <c r="A1009" s="371" t="s">
        <v>328</v>
      </c>
      <c r="B1009" s="197" t="s">
        <v>173</v>
      </c>
      <c r="C1009" s="541" t="s">
        <v>24</v>
      </c>
      <c r="D1009" s="542"/>
      <c r="E1009" s="542"/>
      <c r="F1009" s="542"/>
      <c r="G1009" s="542"/>
      <c r="H1009" s="183">
        <f t="shared" ref="H1009:Q1009" si="285">H956+H980+H991+H1008</f>
        <v>4183.68</v>
      </c>
      <c r="I1009" s="183">
        <f t="shared" si="285"/>
        <v>3280.8620000000001</v>
      </c>
      <c r="J1009" s="183">
        <f t="shared" si="285"/>
        <v>232.69399999999999</v>
      </c>
      <c r="K1009" s="183"/>
      <c r="L1009" s="183">
        <f t="shared" si="285"/>
        <v>548.875</v>
      </c>
      <c r="M1009" s="183">
        <f t="shared" si="285"/>
        <v>0</v>
      </c>
      <c r="N1009" s="183">
        <f t="shared" si="285"/>
        <v>0</v>
      </c>
      <c r="O1009" s="183">
        <f t="shared" si="285"/>
        <v>0</v>
      </c>
      <c r="P1009" s="183">
        <f t="shared" si="285"/>
        <v>0</v>
      </c>
      <c r="Q1009" s="183">
        <f t="shared" si="285"/>
        <v>121.24900000000001</v>
      </c>
      <c r="R1009" s="421"/>
      <c r="S1009" s="544"/>
      <c r="T1009" s="544"/>
      <c r="U1009" s="544"/>
      <c r="V1009" s="545"/>
    </row>
    <row r="1010" spans="1:22" s="72" customFormat="1" ht="15" customHeight="1">
      <c r="A1010" s="371" t="s">
        <v>328</v>
      </c>
      <c r="B1010" s="566" t="s">
        <v>1092</v>
      </c>
      <c r="C1010" s="566"/>
      <c r="D1010" s="566"/>
      <c r="E1010" s="566"/>
      <c r="F1010" s="566"/>
      <c r="G1010" s="566"/>
      <c r="H1010" s="184">
        <f>H1009</f>
        <v>4183.68</v>
      </c>
      <c r="I1010" s="184">
        <f t="shared" ref="I1010:Q1010" si="286">I1009</f>
        <v>3280.8620000000001</v>
      </c>
      <c r="J1010" s="184">
        <f t="shared" si="286"/>
        <v>232.69399999999999</v>
      </c>
      <c r="K1010" s="184"/>
      <c r="L1010" s="184">
        <f t="shared" si="286"/>
        <v>548.875</v>
      </c>
      <c r="M1010" s="184">
        <f t="shared" si="286"/>
        <v>0</v>
      </c>
      <c r="N1010" s="184">
        <f t="shared" si="286"/>
        <v>0</v>
      </c>
      <c r="O1010" s="184">
        <f t="shared" si="286"/>
        <v>0</v>
      </c>
      <c r="P1010" s="184">
        <f t="shared" si="286"/>
        <v>0</v>
      </c>
      <c r="Q1010" s="184">
        <f t="shared" si="286"/>
        <v>121.24900000000001</v>
      </c>
      <c r="R1010" s="549"/>
      <c r="S1010" s="550"/>
      <c r="T1010" s="550"/>
      <c r="U1010" s="550"/>
      <c r="V1010" s="551"/>
    </row>
    <row r="1011" spans="1:22" ht="18" customHeight="1">
      <c r="A1011" s="773" t="s">
        <v>1100</v>
      </c>
      <c r="B1011" s="773"/>
      <c r="C1011" s="773"/>
      <c r="D1011" s="773"/>
      <c r="E1011" s="773"/>
      <c r="F1011" s="773"/>
      <c r="G1011" s="773"/>
      <c r="H1011" s="773"/>
      <c r="I1011" s="773"/>
      <c r="J1011" s="773"/>
      <c r="K1011" s="773"/>
      <c r="L1011" s="773"/>
      <c r="M1011" s="773"/>
      <c r="N1011" s="773"/>
      <c r="O1011" s="773"/>
      <c r="P1011" s="773"/>
      <c r="Q1011" s="773"/>
      <c r="R1011" s="773"/>
      <c r="S1011" s="773"/>
      <c r="T1011" s="773"/>
      <c r="U1011" s="773"/>
      <c r="V1011" s="774"/>
    </row>
    <row r="1012" spans="1:22" s="4" customFormat="1" ht="15" customHeight="1">
      <c r="A1012" s="371" t="s">
        <v>432</v>
      </c>
      <c r="B1012" s="567" t="s">
        <v>1068</v>
      </c>
      <c r="C1012" s="568"/>
      <c r="D1012" s="568"/>
      <c r="E1012" s="568"/>
      <c r="F1012" s="568"/>
      <c r="G1012" s="568"/>
      <c r="H1012" s="568"/>
      <c r="I1012" s="568"/>
      <c r="J1012" s="568"/>
      <c r="K1012" s="568"/>
      <c r="L1012" s="568"/>
      <c r="M1012" s="568"/>
      <c r="N1012" s="568"/>
      <c r="O1012" s="568"/>
      <c r="P1012" s="568"/>
      <c r="Q1012" s="568"/>
      <c r="R1012" s="568"/>
      <c r="S1012" s="568"/>
      <c r="T1012" s="568"/>
      <c r="U1012" s="568"/>
    </row>
    <row r="1013" spans="1:22" s="4" customFormat="1" ht="15" customHeight="1">
      <c r="A1013" s="470" t="s">
        <v>432</v>
      </c>
      <c r="B1013" s="158" t="s">
        <v>173</v>
      </c>
      <c r="C1013" s="552" t="s">
        <v>1210</v>
      </c>
      <c r="D1013" s="553"/>
      <c r="E1013" s="553"/>
      <c r="F1013" s="553"/>
      <c r="G1013" s="553"/>
      <c r="H1013" s="553"/>
      <c r="I1013" s="553"/>
      <c r="J1013" s="553"/>
      <c r="K1013" s="553"/>
      <c r="L1013" s="553"/>
      <c r="M1013" s="553"/>
      <c r="N1013" s="553"/>
      <c r="O1013" s="553"/>
      <c r="P1013" s="553"/>
      <c r="Q1013" s="553"/>
      <c r="R1013" s="553"/>
      <c r="S1013" s="553"/>
      <c r="T1013" s="553"/>
      <c r="U1013" s="554"/>
    </row>
    <row r="1014" spans="1:22" s="4" customFormat="1" ht="15" customHeight="1">
      <c r="A1014" s="470" t="s">
        <v>432</v>
      </c>
      <c r="B1014" s="507" t="s">
        <v>173</v>
      </c>
      <c r="C1014" s="508" t="s">
        <v>173</v>
      </c>
      <c r="D1014" s="555" t="s">
        <v>1211</v>
      </c>
      <c r="E1014" s="556"/>
      <c r="F1014" s="556"/>
      <c r="G1014" s="556"/>
      <c r="H1014" s="556"/>
      <c r="I1014" s="556"/>
      <c r="J1014" s="556"/>
      <c r="K1014" s="556"/>
      <c r="L1014" s="556"/>
      <c r="M1014" s="556"/>
      <c r="N1014" s="556"/>
      <c r="O1014" s="556"/>
      <c r="P1014" s="556"/>
      <c r="Q1014" s="556"/>
      <c r="R1014" s="556"/>
      <c r="S1014" s="556"/>
      <c r="T1014" s="556"/>
      <c r="U1014" s="557"/>
    </row>
    <row r="1015" spans="1:22" s="72" customFormat="1" ht="41.25" customHeight="1">
      <c r="A1015" s="522" t="s">
        <v>432</v>
      </c>
      <c r="B1015" s="525" t="s">
        <v>173</v>
      </c>
      <c r="C1015" s="528" t="s">
        <v>173</v>
      </c>
      <c r="D1015" s="531" t="s">
        <v>186</v>
      </c>
      <c r="E1015" s="533" t="s">
        <v>1069</v>
      </c>
      <c r="F1015" s="534"/>
      <c r="G1015" s="170"/>
      <c r="H1015" s="205"/>
      <c r="I1015" s="205"/>
      <c r="J1015" s="205"/>
      <c r="K1015" s="205"/>
      <c r="L1015" s="205"/>
      <c r="M1015" s="205"/>
      <c r="N1015" s="205"/>
      <c r="O1015" s="205"/>
      <c r="P1015" s="205"/>
      <c r="Q1015" s="451"/>
      <c r="R1015" s="408"/>
      <c r="S1015" s="408"/>
      <c r="T1015" s="218"/>
      <c r="U1015" s="218"/>
    </row>
    <row r="1016" spans="1:22" s="72" customFormat="1" ht="38.25" customHeight="1">
      <c r="A1016" s="523"/>
      <c r="B1016" s="526"/>
      <c r="C1016" s="529"/>
      <c r="D1016" s="561"/>
      <c r="E1016" s="172" t="s">
        <v>16</v>
      </c>
      <c r="F1016" s="169" t="s">
        <v>1070</v>
      </c>
      <c r="G1016" s="258" t="s">
        <v>1196</v>
      </c>
      <c r="H1016" s="208">
        <f t="shared" ref="H1016:H1022" si="287">I1016+J1016+K1016+L1016+M1016+N1016+O1016+P1016</f>
        <v>1.55</v>
      </c>
      <c r="I1016" s="209"/>
      <c r="J1016" s="209">
        <v>1.55</v>
      </c>
      <c r="K1016" s="209"/>
      <c r="L1016" s="209"/>
      <c r="M1016" s="209"/>
      <c r="N1016" s="209"/>
      <c r="O1016" s="209"/>
      <c r="P1016" s="209"/>
      <c r="Q1016" s="420" t="s">
        <v>180</v>
      </c>
      <c r="R1016" s="211" t="s">
        <v>1071</v>
      </c>
      <c r="S1016" s="409" t="s">
        <v>1212</v>
      </c>
      <c r="T1016" s="160" t="s">
        <v>183</v>
      </c>
      <c r="U1016" s="160">
        <v>890</v>
      </c>
    </row>
    <row r="1017" spans="1:22" s="72" customFormat="1" ht="27.75" customHeight="1">
      <c r="A1017" s="523"/>
      <c r="B1017" s="526"/>
      <c r="C1017" s="529"/>
      <c r="D1017" s="561"/>
      <c r="E1017" s="172" t="s">
        <v>17</v>
      </c>
      <c r="F1017" s="355" t="s">
        <v>1072</v>
      </c>
      <c r="G1017" s="258" t="s">
        <v>1197</v>
      </c>
      <c r="H1017" s="208">
        <f t="shared" si="287"/>
        <v>1</v>
      </c>
      <c r="I1017" s="209"/>
      <c r="J1017" s="209"/>
      <c r="K1017" s="209">
        <v>1</v>
      </c>
      <c r="L1017" s="209"/>
      <c r="M1017" s="209"/>
      <c r="N1017" s="209"/>
      <c r="O1017" s="209"/>
      <c r="P1017" s="209"/>
      <c r="Q1017" s="420" t="s">
        <v>180</v>
      </c>
      <c r="R1017" s="211" t="s">
        <v>1071</v>
      </c>
      <c r="S1017" s="409" t="s">
        <v>1213</v>
      </c>
      <c r="T1017" s="160" t="s">
        <v>183</v>
      </c>
      <c r="U1017" s="160">
        <v>19</v>
      </c>
    </row>
    <row r="1018" spans="1:22" s="72" customFormat="1" ht="37.5" customHeight="1">
      <c r="A1018" s="523"/>
      <c r="B1018" s="526"/>
      <c r="C1018" s="529"/>
      <c r="D1018" s="532"/>
      <c r="E1018" s="172" t="s">
        <v>18</v>
      </c>
      <c r="F1018" s="355" t="s">
        <v>1073</v>
      </c>
      <c r="G1018" s="258" t="s">
        <v>1197</v>
      </c>
      <c r="H1018" s="208">
        <f t="shared" si="287"/>
        <v>2</v>
      </c>
      <c r="I1018" s="216"/>
      <c r="J1018" s="216"/>
      <c r="K1018" s="216">
        <v>2</v>
      </c>
      <c r="L1018" s="216"/>
      <c r="M1018" s="216"/>
      <c r="N1018" s="216"/>
      <c r="O1018" s="216"/>
      <c r="P1018" s="216"/>
      <c r="Q1018" s="420" t="s">
        <v>180</v>
      </c>
      <c r="R1018" s="211" t="s">
        <v>1071</v>
      </c>
      <c r="S1018" s="409" t="s">
        <v>1214</v>
      </c>
      <c r="T1018" s="160" t="s">
        <v>183</v>
      </c>
      <c r="U1018" s="160">
        <v>23</v>
      </c>
    </row>
    <row r="1019" spans="1:22" s="72" customFormat="1" ht="38.25" customHeight="1">
      <c r="A1019" s="523"/>
      <c r="B1019" s="526"/>
      <c r="C1019" s="529"/>
      <c r="D1019" s="410"/>
      <c r="E1019" s="172" t="s">
        <v>19</v>
      </c>
      <c r="F1019" s="355" t="s">
        <v>1074</v>
      </c>
      <c r="G1019" s="258" t="s">
        <v>1198</v>
      </c>
      <c r="H1019" s="208">
        <f t="shared" si="287"/>
        <v>9.9500000000000011</v>
      </c>
      <c r="I1019" s="209"/>
      <c r="J1019" s="209">
        <v>1.55</v>
      </c>
      <c r="K1019" s="209">
        <v>8.4</v>
      </c>
      <c r="L1019" s="209"/>
      <c r="M1019" s="209"/>
      <c r="N1019" s="209"/>
      <c r="O1019" s="209"/>
      <c r="P1019" s="209"/>
      <c r="Q1019" s="420" t="s">
        <v>180</v>
      </c>
      <c r="R1019" s="211" t="s">
        <v>1071</v>
      </c>
      <c r="S1019" s="409" t="s">
        <v>1079</v>
      </c>
      <c r="T1019" s="160" t="s">
        <v>183</v>
      </c>
      <c r="U1019" s="160">
        <v>76</v>
      </c>
    </row>
    <row r="1020" spans="1:22" s="72" customFormat="1" ht="51">
      <c r="A1020" s="523"/>
      <c r="B1020" s="526"/>
      <c r="C1020" s="529"/>
      <c r="D1020" s="410"/>
      <c r="E1020" s="172" t="s">
        <v>29</v>
      </c>
      <c r="F1020" s="355" t="s">
        <v>1075</v>
      </c>
      <c r="G1020" s="258" t="s">
        <v>1198</v>
      </c>
      <c r="H1020" s="208">
        <f t="shared" si="287"/>
        <v>27.667000000000002</v>
      </c>
      <c r="I1020" s="216"/>
      <c r="J1020" s="216">
        <v>3</v>
      </c>
      <c r="K1020" s="216">
        <v>24.667000000000002</v>
      </c>
      <c r="L1020" s="216"/>
      <c r="M1020" s="216"/>
      <c r="N1020" s="216"/>
      <c r="O1020" s="216"/>
      <c r="P1020" s="216"/>
      <c r="Q1020" s="420" t="s">
        <v>180</v>
      </c>
      <c r="R1020" s="211" t="s">
        <v>1071</v>
      </c>
      <c r="S1020" s="409" t="s">
        <v>1000</v>
      </c>
      <c r="T1020" s="160" t="s">
        <v>183</v>
      </c>
      <c r="U1020" s="160">
        <v>12.25</v>
      </c>
    </row>
    <row r="1021" spans="1:22" s="72" customFormat="1" ht="27" customHeight="1">
      <c r="A1021" s="523"/>
      <c r="B1021" s="526"/>
      <c r="C1021" s="529"/>
      <c r="D1021" s="410"/>
      <c r="E1021" s="172" t="s">
        <v>31</v>
      </c>
      <c r="F1021" s="355" t="s">
        <v>1076</v>
      </c>
      <c r="G1021" s="258" t="s">
        <v>1198</v>
      </c>
      <c r="H1021" s="208">
        <f t="shared" si="287"/>
        <v>8.5329999999999995</v>
      </c>
      <c r="I1021" s="209"/>
      <c r="J1021" s="209">
        <v>0.9</v>
      </c>
      <c r="K1021" s="209">
        <v>7.633</v>
      </c>
      <c r="L1021" s="209"/>
      <c r="M1021" s="209"/>
      <c r="N1021" s="209"/>
      <c r="O1021" s="209"/>
      <c r="P1021" s="209"/>
      <c r="Q1021" s="420" t="s">
        <v>180</v>
      </c>
      <c r="R1021" s="211" t="s">
        <v>1071</v>
      </c>
      <c r="S1021" s="409" t="s">
        <v>1000</v>
      </c>
      <c r="T1021" s="160" t="s">
        <v>183</v>
      </c>
      <c r="U1021" s="160">
        <v>12.25</v>
      </c>
    </row>
    <row r="1022" spans="1:22" s="72" customFormat="1" ht="27" customHeight="1">
      <c r="A1022" s="523"/>
      <c r="B1022" s="526"/>
      <c r="C1022" s="529"/>
      <c r="D1022" s="410"/>
      <c r="E1022" s="172" t="s">
        <v>34</v>
      </c>
      <c r="F1022" s="355" t="s">
        <v>1077</v>
      </c>
      <c r="G1022" s="258" t="s">
        <v>1197</v>
      </c>
      <c r="H1022" s="208">
        <f t="shared" si="287"/>
        <v>3.1</v>
      </c>
      <c r="I1022" s="216"/>
      <c r="J1022" s="216"/>
      <c r="K1022" s="216">
        <v>3.1</v>
      </c>
      <c r="L1022" s="216"/>
      <c r="M1022" s="216"/>
      <c r="N1022" s="216"/>
      <c r="O1022" s="216"/>
      <c r="P1022" s="216"/>
      <c r="Q1022" s="420" t="s">
        <v>180</v>
      </c>
      <c r="R1022" s="211" t="s">
        <v>1071</v>
      </c>
      <c r="S1022" s="409" t="s">
        <v>1216</v>
      </c>
      <c r="T1022" s="160" t="s">
        <v>183</v>
      </c>
      <c r="U1022" s="160">
        <v>1</v>
      </c>
    </row>
    <row r="1023" spans="1:22" s="4" customFormat="1" ht="15" customHeight="1">
      <c r="A1023" s="524"/>
      <c r="B1023" s="527"/>
      <c r="C1023" s="530"/>
      <c r="D1023" s="535" t="s">
        <v>21</v>
      </c>
      <c r="E1023" s="536"/>
      <c r="F1023" s="536"/>
      <c r="G1023" s="537"/>
      <c r="H1023" s="210">
        <f>H1016+H1017+H1018+H1019+H1020+H1021+H1022</f>
        <v>53.800000000000004</v>
      </c>
      <c r="I1023" s="210">
        <f t="shared" ref="I1023:P1023" si="288">I1016+I1017+I1018+I1019+I1020+I1021+I1022</f>
        <v>0</v>
      </c>
      <c r="J1023" s="210">
        <f t="shared" si="288"/>
        <v>7</v>
      </c>
      <c r="K1023" s="210">
        <f t="shared" si="288"/>
        <v>46.800000000000004</v>
      </c>
      <c r="L1023" s="210">
        <f t="shared" si="288"/>
        <v>0</v>
      </c>
      <c r="M1023" s="210">
        <f t="shared" si="288"/>
        <v>0</v>
      </c>
      <c r="N1023" s="210">
        <f t="shared" si="288"/>
        <v>0</v>
      </c>
      <c r="O1023" s="210">
        <f t="shared" si="288"/>
        <v>0</v>
      </c>
      <c r="P1023" s="210">
        <f t="shared" si="288"/>
        <v>0</v>
      </c>
      <c r="Q1023" s="558"/>
      <c r="R1023" s="559"/>
      <c r="S1023" s="559"/>
      <c r="T1023" s="559"/>
      <c r="U1023" s="560"/>
    </row>
    <row r="1024" spans="1:22" s="4" customFormat="1" ht="27.75" customHeight="1">
      <c r="A1024" s="522" t="s">
        <v>432</v>
      </c>
      <c r="B1024" s="525" t="s">
        <v>173</v>
      </c>
      <c r="C1024" s="528" t="s">
        <v>173</v>
      </c>
      <c r="D1024" s="531" t="s">
        <v>195</v>
      </c>
      <c r="E1024" s="533" t="s">
        <v>1078</v>
      </c>
      <c r="F1024" s="534"/>
      <c r="G1024" s="170"/>
      <c r="H1024" s="205"/>
      <c r="I1024" s="205"/>
      <c r="J1024" s="205"/>
      <c r="K1024" s="205"/>
      <c r="L1024" s="205"/>
      <c r="M1024" s="205"/>
      <c r="N1024" s="205"/>
      <c r="O1024" s="205"/>
      <c r="P1024" s="205"/>
      <c r="Q1024" s="420"/>
      <c r="R1024" s="451"/>
      <c r="S1024" s="408"/>
      <c r="T1024" s="218"/>
      <c r="U1024" s="218"/>
    </row>
    <row r="1025" spans="1:21" s="4" customFormat="1" ht="51">
      <c r="A1025" s="523"/>
      <c r="B1025" s="526"/>
      <c r="C1025" s="529"/>
      <c r="D1025" s="561"/>
      <c r="E1025" s="173" t="s">
        <v>16</v>
      </c>
      <c r="F1025" s="365" t="s">
        <v>1074</v>
      </c>
      <c r="G1025" s="258" t="s">
        <v>1197</v>
      </c>
      <c r="H1025" s="208">
        <v>8.3160000000000007</v>
      </c>
      <c r="I1025" s="209"/>
      <c r="J1025" s="209"/>
      <c r="K1025" s="209">
        <v>8.3160000000000007</v>
      </c>
      <c r="L1025" s="209"/>
      <c r="M1025" s="209"/>
      <c r="N1025" s="209"/>
      <c r="O1025" s="209"/>
      <c r="P1025" s="209"/>
      <c r="Q1025" s="420" t="s">
        <v>180</v>
      </c>
      <c r="R1025" s="451" t="s">
        <v>1071</v>
      </c>
      <c r="S1025" s="409" t="s">
        <v>1079</v>
      </c>
      <c r="T1025" s="212" t="s">
        <v>183</v>
      </c>
      <c r="U1025" s="160">
        <v>400</v>
      </c>
    </row>
    <row r="1026" spans="1:21" s="4" customFormat="1" ht="26.25" customHeight="1">
      <c r="A1026" s="523"/>
      <c r="B1026" s="526"/>
      <c r="C1026" s="529"/>
      <c r="D1026" s="561"/>
      <c r="E1026" s="173" t="s">
        <v>17</v>
      </c>
      <c r="F1026" s="365" t="s">
        <v>1080</v>
      </c>
      <c r="G1026" s="258" t="s">
        <v>1197</v>
      </c>
      <c r="H1026" s="208">
        <f>I1026+J1026+K1026+L1026+M1026+N1026+O1026+P1026</f>
        <v>1.2</v>
      </c>
      <c r="I1026" s="209"/>
      <c r="J1026" s="209"/>
      <c r="K1026" s="209">
        <v>1.2</v>
      </c>
      <c r="L1026" s="209"/>
      <c r="M1026" s="209"/>
      <c r="N1026" s="209"/>
      <c r="O1026" s="209"/>
      <c r="P1026" s="209"/>
      <c r="Q1026" s="420" t="s">
        <v>180</v>
      </c>
      <c r="R1026" s="451" t="s">
        <v>1071</v>
      </c>
      <c r="S1026" s="409" t="s">
        <v>1213</v>
      </c>
      <c r="T1026" s="212" t="s">
        <v>183</v>
      </c>
      <c r="U1026" s="160">
        <v>50</v>
      </c>
    </row>
    <row r="1027" spans="1:21" s="4" customFormat="1" ht="27" customHeight="1">
      <c r="A1027" s="523"/>
      <c r="B1027" s="526"/>
      <c r="C1027" s="529"/>
      <c r="D1027" s="532"/>
      <c r="E1027" s="174" t="s">
        <v>18</v>
      </c>
      <c r="F1027" s="365" t="s">
        <v>1081</v>
      </c>
      <c r="G1027" s="258" t="s">
        <v>1197</v>
      </c>
      <c r="H1027" s="208">
        <f>I1027+J1027+K1027+L1027+M1027+N1027+O1027+P1027</f>
        <v>3</v>
      </c>
      <c r="I1027" s="216"/>
      <c r="J1027" s="216"/>
      <c r="K1027" s="216">
        <v>3</v>
      </c>
      <c r="L1027" s="216"/>
      <c r="M1027" s="216"/>
      <c r="N1027" s="216"/>
      <c r="O1027" s="216"/>
      <c r="P1027" s="216"/>
      <c r="Q1027" s="420" t="s">
        <v>180</v>
      </c>
      <c r="R1027" s="451" t="s">
        <v>1071</v>
      </c>
      <c r="S1027" s="409" t="s">
        <v>1214</v>
      </c>
      <c r="T1027" s="212" t="s">
        <v>183</v>
      </c>
      <c r="U1027" s="160">
        <v>45</v>
      </c>
    </row>
    <row r="1028" spans="1:21" s="4" customFormat="1" ht="27.75" customHeight="1">
      <c r="A1028" s="523"/>
      <c r="B1028" s="526"/>
      <c r="C1028" s="529"/>
      <c r="D1028" s="506"/>
      <c r="E1028" s="173" t="s">
        <v>19</v>
      </c>
      <c r="F1028" s="365" t="s">
        <v>1075</v>
      </c>
      <c r="G1028" s="258" t="s">
        <v>1197</v>
      </c>
      <c r="H1028" s="208">
        <f>I1028+J1028+K1028+L1028+M1028+N1028+O1028+P1028</f>
        <v>38.155000000000001</v>
      </c>
      <c r="I1028" s="209"/>
      <c r="J1028" s="209"/>
      <c r="K1028" s="209">
        <v>38.155000000000001</v>
      </c>
      <c r="L1028" s="209"/>
      <c r="M1028" s="209"/>
      <c r="N1028" s="209"/>
      <c r="O1028" s="209"/>
      <c r="P1028" s="209"/>
      <c r="Q1028" s="420" t="s">
        <v>180</v>
      </c>
      <c r="R1028" s="451" t="s">
        <v>1071</v>
      </c>
      <c r="S1028" s="409" t="s">
        <v>1000</v>
      </c>
      <c r="T1028" s="212" t="s">
        <v>183</v>
      </c>
      <c r="U1028" s="160">
        <v>12.25</v>
      </c>
    </row>
    <row r="1029" spans="1:21" s="4" customFormat="1" ht="24.75" customHeight="1">
      <c r="A1029" s="523"/>
      <c r="B1029" s="526"/>
      <c r="C1029" s="529"/>
      <c r="D1029" s="506"/>
      <c r="E1029" s="173" t="s">
        <v>29</v>
      </c>
      <c r="F1029" s="365" t="s">
        <v>1076</v>
      </c>
      <c r="G1029" s="258" t="s">
        <v>1197</v>
      </c>
      <c r="H1029" s="208">
        <f>I1029+J1029+K1029+L1029+M1029+N1029+O1029+P1029</f>
        <v>11.829000000000001</v>
      </c>
      <c r="I1029" s="209"/>
      <c r="J1029" s="209"/>
      <c r="K1029" s="209">
        <v>11.829000000000001</v>
      </c>
      <c r="L1029" s="209"/>
      <c r="M1029" s="209"/>
      <c r="N1029" s="209"/>
      <c r="O1029" s="209"/>
      <c r="P1029" s="209"/>
      <c r="Q1029" s="420" t="s">
        <v>180</v>
      </c>
      <c r="R1029" s="451" t="s">
        <v>1071</v>
      </c>
      <c r="S1029" s="409" t="s">
        <v>584</v>
      </c>
      <c r="T1029" s="212" t="s">
        <v>183</v>
      </c>
      <c r="U1029" s="160">
        <v>12.25</v>
      </c>
    </row>
    <row r="1030" spans="1:21" s="4" customFormat="1" ht="15" customHeight="1">
      <c r="A1030" s="524"/>
      <c r="B1030" s="527"/>
      <c r="C1030" s="530"/>
      <c r="D1030" s="535" t="s">
        <v>21</v>
      </c>
      <c r="E1030" s="536"/>
      <c r="F1030" s="536"/>
      <c r="G1030" s="537"/>
      <c r="H1030" s="210">
        <f>H1025+H1026+H1027+H1028+H1029</f>
        <v>62.5</v>
      </c>
      <c r="I1030" s="210">
        <f t="shared" ref="I1030:P1030" si="289">I1025+I1026+I1027+I1028+I1029</f>
        <v>0</v>
      </c>
      <c r="J1030" s="210">
        <f t="shared" si="289"/>
        <v>0</v>
      </c>
      <c r="K1030" s="210">
        <f>K1025+K1026+K1027+K1028+K1029</f>
        <v>62.5</v>
      </c>
      <c r="L1030" s="210">
        <f t="shared" si="289"/>
        <v>0</v>
      </c>
      <c r="M1030" s="210">
        <f t="shared" si="289"/>
        <v>0</v>
      </c>
      <c r="N1030" s="210">
        <f t="shared" si="289"/>
        <v>0</v>
      </c>
      <c r="O1030" s="210">
        <f t="shared" si="289"/>
        <v>0</v>
      </c>
      <c r="P1030" s="210">
        <f t="shared" si="289"/>
        <v>0</v>
      </c>
      <c r="Q1030" s="558"/>
      <c r="R1030" s="559"/>
      <c r="S1030" s="559"/>
      <c r="T1030" s="559"/>
      <c r="U1030" s="560"/>
    </row>
    <row r="1031" spans="1:21" s="4" customFormat="1" ht="29.25" customHeight="1">
      <c r="A1031" s="522" t="s">
        <v>432</v>
      </c>
      <c r="B1031" s="525" t="s">
        <v>173</v>
      </c>
      <c r="C1031" s="528" t="s">
        <v>173</v>
      </c>
      <c r="D1031" s="531" t="s">
        <v>226</v>
      </c>
      <c r="E1031" s="533" t="s">
        <v>1082</v>
      </c>
      <c r="F1031" s="534"/>
      <c r="G1031" s="170"/>
      <c r="H1031" s="205"/>
      <c r="I1031" s="205"/>
      <c r="J1031" s="205"/>
      <c r="K1031" s="205"/>
      <c r="L1031" s="205"/>
      <c r="M1031" s="205"/>
      <c r="N1031" s="205"/>
      <c r="O1031" s="205"/>
      <c r="P1031" s="205"/>
      <c r="Q1031" s="420"/>
      <c r="R1031" s="451"/>
      <c r="S1031" s="408"/>
      <c r="T1031" s="218"/>
      <c r="U1031" s="218"/>
    </row>
    <row r="1032" spans="1:21" s="4" customFormat="1" ht="41.25" customHeight="1">
      <c r="A1032" s="523"/>
      <c r="B1032" s="526"/>
      <c r="C1032" s="529"/>
      <c r="D1032" s="532"/>
      <c r="E1032" s="173" t="s">
        <v>16</v>
      </c>
      <c r="F1032" s="169" t="s">
        <v>1083</v>
      </c>
      <c r="G1032" s="258" t="s">
        <v>1199</v>
      </c>
      <c r="H1032" s="208">
        <f>I1032+J1032+K1032+L1032+M1032+N1032+O1032+P1032</f>
        <v>90.613</v>
      </c>
      <c r="I1032" s="209">
        <v>14.416</v>
      </c>
      <c r="J1032" s="209"/>
      <c r="K1032" s="209"/>
      <c r="L1032" s="209"/>
      <c r="M1032" s="209">
        <v>64.769000000000005</v>
      </c>
      <c r="N1032" s="209">
        <v>11.428000000000001</v>
      </c>
      <c r="O1032" s="209"/>
      <c r="P1032" s="209"/>
      <c r="Q1032" s="420" t="s">
        <v>180</v>
      </c>
      <c r="R1032" s="451" t="s">
        <v>1071</v>
      </c>
      <c r="S1032" s="409" t="s">
        <v>1217</v>
      </c>
      <c r="T1032" s="212" t="s">
        <v>183</v>
      </c>
      <c r="U1032" s="160">
        <v>1</v>
      </c>
    </row>
    <row r="1033" spans="1:21" s="4" customFormat="1" ht="15" customHeight="1">
      <c r="A1033" s="524"/>
      <c r="B1033" s="527"/>
      <c r="C1033" s="530"/>
      <c r="D1033" s="535" t="s">
        <v>21</v>
      </c>
      <c r="E1033" s="536"/>
      <c r="F1033" s="536"/>
      <c r="G1033" s="537"/>
      <c r="H1033" s="210">
        <f>H1032</f>
        <v>90.613</v>
      </c>
      <c r="I1033" s="210">
        <f t="shared" ref="I1033:P1033" si="290">I1032</f>
        <v>14.416</v>
      </c>
      <c r="J1033" s="210">
        <f t="shared" si="290"/>
        <v>0</v>
      </c>
      <c r="K1033" s="210">
        <f t="shared" si="290"/>
        <v>0</v>
      </c>
      <c r="L1033" s="210">
        <f t="shared" si="290"/>
        <v>0</v>
      </c>
      <c r="M1033" s="210">
        <f t="shared" si="290"/>
        <v>64.769000000000005</v>
      </c>
      <c r="N1033" s="210">
        <f t="shared" si="290"/>
        <v>11.428000000000001</v>
      </c>
      <c r="O1033" s="210">
        <f t="shared" si="290"/>
        <v>0</v>
      </c>
      <c r="P1033" s="210">
        <f t="shared" si="290"/>
        <v>0</v>
      </c>
      <c r="Q1033" s="562"/>
      <c r="R1033" s="563"/>
      <c r="S1033" s="563"/>
      <c r="T1033" s="563"/>
      <c r="U1033" s="564"/>
    </row>
    <row r="1034" spans="1:21" s="4" customFormat="1" ht="15" customHeight="1">
      <c r="A1034" s="371" t="s">
        <v>432</v>
      </c>
      <c r="B1034" s="507" t="s">
        <v>173</v>
      </c>
      <c r="C1034" s="508" t="s">
        <v>173</v>
      </c>
      <c r="D1034" s="513" t="s">
        <v>22</v>
      </c>
      <c r="E1034" s="514"/>
      <c r="F1034" s="514"/>
      <c r="G1034" s="515"/>
      <c r="H1034" s="214">
        <f>H1023+H1030+H1033</f>
        <v>206.91300000000001</v>
      </c>
      <c r="I1034" s="214">
        <f t="shared" ref="I1034:P1034" si="291">I1023+I1030+I1033</f>
        <v>14.416</v>
      </c>
      <c r="J1034" s="214">
        <f t="shared" si="291"/>
        <v>7</v>
      </c>
      <c r="K1034" s="214">
        <f t="shared" si="291"/>
        <v>109.30000000000001</v>
      </c>
      <c r="L1034" s="214">
        <f t="shared" si="291"/>
        <v>0</v>
      </c>
      <c r="M1034" s="214">
        <f t="shared" si="291"/>
        <v>64.769000000000005</v>
      </c>
      <c r="N1034" s="214">
        <f t="shared" si="291"/>
        <v>11.428000000000001</v>
      </c>
      <c r="O1034" s="214">
        <f t="shared" si="291"/>
        <v>0</v>
      </c>
      <c r="P1034" s="214">
        <f t="shared" si="291"/>
        <v>0</v>
      </c>
      <c r="Q1034" s="516"/>
      <c r="R1034" s="517"/>
      <c r="S1034" s="517"/>
      <c r="T1034" s="517"/>
      <c r="U1034" s="518"/>
    </row>
    <row r="1035" spans="1:21" s="4" customFormat="1" ht="15" customHeight="1">
      <c r="A1035" s="371" t="s">
        <v>432</v>
      </c>
      <c r="B1035" s="507" t="s">
        <v>173</v>
      </c>
      <c r="C1035" s="508" t="s">
        <v>175</v>
      </c>
      <c r="D1035" s="519" t="s">
        <v>1084</v>
      </c>
      <c r="E1035" s="520"/>
      <c r="F1035" s="520"/>
      <c r="G1035" s="520"/>
      <c r="H1035" s="520"/>
      <c r="I1035" s="520"/>
      <c r="J1035" s="520"/>
      <c r="K1035" s="520"/>
      <c r="L1035" s="520"/>
      <c r="M1035" s="520"/>
      <c r="N1035" s="520"/>
      <c r="O1035" s="520"/>
      <c r="P1035" s="520"/>
      <c r="Q1035" s="520"/>
      <c r="R1035" s="520"/>
      <c r="S1035" s="520"/>
      <c r="T1035" s="520"/>
      <c r="U1035" s="521"/>
    </row>
    <row r="1036" spans="1:21" s="4" customFormat="1" ht="27" customHeight="1">
      <c r="A1036" s="522" t="s">
        <v>432</v>
      </c>
      <c r="B1036" s="525" t="s">
        <v>173</v>
      </c>
      <c r="C1036" s="528" t="s">
        <v>175</v>
      </c>
      <c r="D1036" s="531" t="s">
        <v>195</v>
      </c>
      <c r="E1036" s="533" t="s">
        <v>1085</v>
      </c>
      <c r="F1036" s="534"/>
      <c r="G1036" s="170"/>
      <c r="H1036" s="205"/>
      <c r="I1036" s="205"/>
      <c r="J1036" s="205"/>
      <c r="K1036" s="205"/>
      <c r="L1036" s="205"/>
      <c r="M1036" s="205"/>
      <c r="N1036" s="205"/>
      <c r="O1036" s="205"/>
      <c r="P1036" s="205"/>
      <c r="Q1036" s="463"/>
      <c r="R1036" s="408"/>
      <c r="S1036" s="409"/>
      <c r="T1036" s="218"/>
      <c r="U1036" s="218"/>
    </row>
    <row r="1037" spans="1:21" s="4" customFormat="1" ht="15" customHeight="1">
      <c r="A1037" s="523"/>
      <c r="B1037" s="526"/>
      <c r="C1037" s="529"/>
      <c r="D1037" s="532"/>
      <c r="E1037" s="172" t="s">
        <v>16</v>
      </c>
      <c r="F1037" s="169" t="s">
        <v>1218</v>
      </c>
      <c r="G1037" s="160" t="s">
        <v>158</v>
      </c>
      <c r="H1037" s="208">
        <f>I1037+J1037+K1037+L1037+M1037+N1037+O1037+P1037</f>
        <v>31.677</v>
      </c>
      <c r="I1037" s="209"/>
      <c r="J1037" s="209"/>
      <c r="K1037" s="209"/>
      <c r="L1037" s="209">
        <v>31.677</v>
      </c>
      <c r="M1037" s="209"/>
      <c r="N1037" s="209"/>
      <c r="O1037" s="209"/>
      <c r="P1037" s="209"/>
      <c r="Q1037" s="420" t="s">
        <v>180</v>
      </c>
      <c r="R1037" s="408" t="s">
        <v>317</v>
      </c>
      <c r="S1037" s="409" t="s">
        <v>318</v>
      </c>
      <c r="T1037" s="218" t="s">
        <v>183</v>
      </c>
      <c r="U1037" s="218">
        <v>1</v>
      </c>
    </row>
    <row r="1038" spans="1:21" s="4" customFormat="1" ht="24" customHeight="1">
      <c r="A1038" s="524"/>
      <c r="B1038" s="527"/>
      <c r="C1038" s="530"/>
      <c r="D1038" s="535" t="s">
        <v>21</v>
      </c>
      <c r="E1038" s="536"/>
      <c r="F1038" s="536"/>
      <c r="G1038" s="537"/>
      <c r="H1038" s="213">
        <f>H1037</f>
        <v>31.677</v>
      </c>
      <c r="I1038" s="213">
        <f t="shared" ref="I1038:P1039" si="292">I1037</f>
        <v>0</v>
      </c>
      <c r="J1038" s="213">
        <f t="shared" si="292"/>
        <v>0</v>
      </c>
      <c r="K1038" s="213">
        <f t="shared" si="292"/>
        <v>0</v>
      </c>
      <c r="L1038" s="213">
        <f t="shared" si="292"/>
        <v>31.677</v>
      </c>
      <c r="M1038" s="213">
        <f t="shared" si="292"/>
        <v>0</v>
      </c>
      <c r="N1038" s="213">
        <f t="shared" si="292"/>
        <v>0</v>
      </c>
      <c r="O1038" s="213">
        <f t="shared" si="292"/>
        <v>0</v>
      </c>
      <c r="P1038" s="213">
        <f t="shared" si="292"/>
        <v>0</v>
      </c>
      <c r="Q1038" s="538"/>
      <c r="R1038" s="539"/>
      <c r="S1038" s="539"/>
      <c r="T1038" s="539"/>
      <c r="U1038" s="540"/>
    </row>
    <row r="1039" spans="1:21" s="4" customFormat="1" ht="15" customHeight="1">
      <c r="A1039" s="371" t="s">
        <v>16</v>
      </c>
      <c r="B1039" s="507" t="s">
        <v>16</v>
      </c>
      <c r="C1039" s="508" t="s">
        <v>17</v>
      </c>
      <c r="D1039" s="513" t="s">
        <v>22</v>
      </c>
      <c r="E1039" s="514"/>
      <c r="F1039" s="514"/>
      <c r="G1039" s="515"/>
      <c r="H1039" s="214">
        <f>H1038</f>
        <v>31.677</v>
      </c>
      <c r="I1039" s="214">
        <f t="shared" si="292"/>
        <v>0</v>
      </c>
      <c r="J1039" s="214">
        <f t="shared" si="292"/>
        <v>0</v>
      </c>
      <c r="K1039" s="214">
        <f t="shared" si="292"/>
        <v>0</v>
      </c>
      <c r="L1039" s="214">
        <f t="shared" si="292"/>
        <v>31.677</v>
      </c>
      <c r="M1039" s="214">
        <f t="shared" si="292"/>
        <v>0</v>
      </c>
      <c r="N1039" s="214">
        <f t="shared" si="292"/>
        <v>0</v>
      </c>
      <c r="O1039" s="214">
        <f t="shared" si="292"/>
        <v>0</v>
      </c>
      <c r="P1039" s="214">
        <f t="shared" si="292"/>
        <v>0</v>
      </c>
      <c r="Q1039" s="516"/>
      <c r="R1039" s="517"/>
      <c r="S1039" s="517"/>
      <c r="T1039" s="517"/>
      <c r="U1039" s="518"/>
    </row>
    <row r="1040" spans="1:21" s="72" customFormat="1" ht="15" customHeight="1">
      <c r="A1040" s="371" t="s">
        <v>432</v>
      </c>
      <c r="B1040" s="507" t="s">
        <v>173</v>
      </c>
      <c r="C1040" s="541" t="s">
        <v>24</v>
      </c>
      <c r="D1040" s="542"/>
      <c r="E1040" s="542"/>
      <c r="F1040" s="542"/>
      <c r="G1040" s="543"/>
      <c r="H1040" s="229">
        <f t="shared" ref="H1040:P1040" si="293">H1034+H1039</f>
        <v>238.59</v>
      </c>
      <c r="I1040" s="229">
        <f t="shared" si="293"/>
        <v>14.416</v>
      </c>
      <c r="J1040" s="229">
        <f t="shared" si="293"/>
        <v>7</v>
      </c>
      <c r="K1040" s="229">
        <f t="shared" si="293"/>
        <v>109.30000000000001</v>
      </c>
      <c r="L1040" s="229">
        <f t="shared" si="293"/>
        <v>31.677</v>
      </c>
      <c r="M1040" s="229">
        <f t="shared" si="293"/>
        <v>64.769000000000005</v>
      </c>
      <c r="N1040" s="229">
        <f t="shared" si="293"/>
        <v>11.428000000000001</v>
      </c>
      <c r="O1040" s="229">
        <f t="shared" si="293"/>
        <v>0</v>
      </c>
      <c r="P1040" s="229">
        <f t="shared" si="293"/>
        <v>0</v>
      </c>
      <c r="Q1040" s="421"/>
      <c r="R1040" s="544"/>
      <c r="S1040" s="544"/>
      <c r="T1040" s="544"/>
      <c r="U1040" s="545"/>
    </row>
    <row r="1041" spans="1:22" s="4" customFormat="1" ht="15" customHeight="1">
      <c r="A1041" s="470" t="s">
        <v>432</v>
      </c>
      <c r="B1041" s="158" t="s">
        <v>175</v>
      </c>
      <c r="C1041" s="552" t="s">
        <v>1219</v>
      </c>
      <c r="D1041" s="553"/>
      <c r="E1041" s="553"/>
      <c r="F1041" s="553"/>
      <c r="G1041" s="553"/>
      <c r="H1041" s="553"/>
      <c r="I1041" s="553"/>
      <c r="J1041" s="553"/>
      <c r="K1041" s="553"/>
      <c r="L1041" s="553"/>
      <c r="M1041" s="553"/>
      <c r="N1041" s="553"/>
      <c r="O1041" s="553"/>
      <c r="P1041" s="553"/>
      <c r="Q1041" s="553"/>
      <c r="R1041" s="553"/>
      <c r="S1041" s="553"/>
      <c r="T1041" s="553"/>
      <c r="U1041" s="554"/>
    </row>
    <row r="1042" spans="1:22" s="4" customFormat="1" ht="15" customHeight="1">
      <c r="A1042" s="470" t="s">
        <v>432</v>
      </c>
      <c r="B1042" s="507" t="s">
        <v>175</v>
      </c>
      <c r="C1042" s="508" t="s">
        <v>173</v>
      </c>
      <c r="D1042" s="555" t="s">
        <v>1184</v>
      </c>
      <c r="E1042" s="556"/>
      <c r="F1042" s="556"/>
      <c r="G1042" s="556"/>
      <c r="H1042" s="556"/>
      <c r="I1042" s="556"/>
      <c r="J1042" s="556"/>
      <c r="K1042" s="556"/>
      <c r="L1042" s="556"/>
      <c r="M1042" s="556"/>
      <c r="N1042" s="556"/>
      <c r="O1042" s="556"/>
      <c r="P1042" s="556"/>
      <c r="Q1042" s="556"/>
      <c r="R1042" s="556"/>
      <c r="S1042" s="556"/>
      <c r="T1042" s="556"/>
      <c r="U1042" s="557"/>
    </row>
    <row r="1043" spans="1:22" s="72" customFormat="1" ht="29.25" customHeight="1">
      <c r="A1043" s="522" t="s">
        <v>432</v>
      </c>
      <c r="B1043" s="525" t="s">
        <v>175</v>
      </c>
      <c r="C1043" s="528" t="s">
        <v>173</v>
      </c>
      <c r="D1043" s="531" t="s">
        <v>173</v>
      </c>
      <c r="E1043" s="533" t="s">
        <v>1086</v>
      </c>
      <c r="F1043" s="534"/>
      <c r="G1043" s="170"/>
      <c r="H1043" s="205"/>
      <c r="I1043" s="205"/>
      <c r="J1043" s="205"/>
      <c r="K1043" s="205"/>
      <c r="L1043" s="205"/>
      <c r="M1043" s="205"/>
      <c r="N1043" s="205"/>
      <c r="O1043" s="205"/>
      <c r="P1043" s="205"/>
      <c r="Q1043" s="408"/>
      <c r="R1043" s="408"/>
      <c r="S1043" s="408"/>
      <c r="T1043" s="218"/>
      <c r="U1043" s="218"/>
    </row>
    <row r="1044" spans="1:22" s="72" customFormat="1" ht="15" customHeight="1">
      <c r="A1044" s="523"/>
      <c r="B1044" s="526"/>
      <c r="C1044" s="529"/>
      <c r="D1044" s="532"/>
      <c r="E1044" s="172" t="s">
        <v>16</v>
      </c>
      <c r="F1044" s="169" t="s">
        <v>1218</v>
      </c>
      <c r="G1044" s="160" t="s">
        <v>1200</v>
      </c>
      <c r="H1044" s="208">
        <f>I1044+J1044+K1044+L1044+M1044+N1044+O1044+P1044</f>
        <v>55.143000000000001</v>
      </c>
      <c r="I1044" s="209"/>
      <c r="J1044" s="209"/>
      <c r="K1044" s="209"/>
      <c r="L1044" s="209"/>
      <c r="M1044" s="209">
        <v>15.755000000000001</v>
      </c>
      <c r="N1044" s="209"/>
      <c r="O1044" s="209"/>
      <c r="P1044" s="209">
        <v>39.387999999999998</v>
      </c>
      <c r="Q1044" s="420" t="s">
        <v>180</v>
      </c>
      <c r="R1044" s="408" t="s">
        <v>317</v>
      </c>
      <c r="S1044" s="409" t="s">
        <v>318</v>
      </c>
      <c r="T1044" s="218" t="s">
        <v>183</v>
      </c>
      <c r="U1044" s="218">
        <v>1</v>
      </c>
    </row>
    <row r="1045" spans="1:22" s="4" customFormat="1" ht="15" customHeight="1">
      <c r="A1045" s="524"/>
      <c r="B1045" s="527"/>
      <c r="C1045" s="530"/>
      <c r="D1045" s="535" t="s">
        <v>21</v>
      </c>
      <c r="E1045" s="536"/>
      <c r="F1045" s="536"/>
      <c r="G1045" s="537"/>
      <c r="H1045" s="210">
        <f>H1044</f>
        <v>55.143000000000001</v>
      </c>
      <c r="I1045" s="210">
        <f t="shared" ref="I1045:P1046" si="294">I1044</f>
        <v>0</v>
      </c>
      <c r="J1045" s="210">
        <f t="shared" si="294"/>
        <v>0</v>
      </c>
      <c r="K1045" s="210">
        <f t="shared" si="294"/>
        <v>0</v>
      </c>
      <c r="L1045" s="210">
        <f t="shared" si="294"/>
        <v>0</v>
      </c>
      <c r="M1045" s="210">
        <f t="shared" si="294"/>
        <v>15.755000000000001</v>
      </c>
      <c r="N1045" s="210">
        <f t="shared" si="294"/>
        <v>0</v>
      </c>
      <c r="O1045" s="210">
        <f t="shared" si="294"/>
        <v>0</v>
      </c>
      <c r="P1045" s="210">
        <f t="shared" si="294"/>
        <v>39.387999999999998</v>
      </c>
      <c r="Q1045" s="558"/>
      <c r="R1045" s="559"/>
      <c r="S1045" s="559"/>
      <c r="T1045" s="559"/>
      <c r="U1045" s="560"/>
    </row>
    <row r="1046" spans="1:22" s="4" customFormat="1" ht="15" customHeight="1">
      <c r="A1046" s="371">
        <v>14</v>
      </c>
      <c r="B1046" s="507" t="s">
        <v>175</v>
      </c>
      <c r="C1046" s="508" t="s">
        <v>173</v>
      </c>
      <c r="D1046" s="513" t="s">
        <v>22</v>
      </c>
      <c r="E1046" s="514"/>
      <c r="F1046" s="514"/>
      <c r="G1046" s="515"/>
      <c r="H1046" s="214">
        <f>H1045</f>
        <v>55.143000000000001</v>
      </c>
      <c r="I1046" s="214">
        <f t="shared" si="294"/>
        <v>0</v>
      </c>
      <c r="J1046" s="214">
        <f t="shared" si="294"/>
        <v>0</v>
      </c>
      <c r="K1046" s="214">
        <f t="shared" si="294"/>
        <v>0</v>
      </c>
      <c r="L1046" s="214">
        <f t="shared" si="294"/>
        <v>0</v>
      </c>
      <c r="M1046" s="214">
        <f t="shared" si="294"/>
        <v>15.755000000000001</v>
      </c>
      <c r="N1046" s="214">
        <f t="shared" si="294"/>
        <v>0</v>
      </c>
      <c r="O1046" s="214">
        <f t="shared" si="294"/>
        <v>0</v>
      </c>
      <c r="P1046" s="214">
        <f t="shared" si="294"/>
        <v>39.387999999999998</v>
      </c>
      <c r="Q1046" s="516"/>
      <c r="R1046" s="517"/>
      <c r="S1046" s="517"/>
      <c r="T1046" s="517"/>
      <c r="U1046" s="518"/>
    </row>
    <row r="1047" spans="1:22" s="4" customFormat="1" ht="15" customHeight="1">
      <c r="A1047" s="371" t="s">
        <v>432</v>
      </c>
      <c r="B1047" s="507" t="s">
        <v>175</v>
      </c>
      <c r="C1047" s="508" t="s">
        <v>175</v>
      </c>
      <c r="D1047" s="519" t="s">
        <v>1220</v>
      </c>
      <c r="E1047" s="520"/>
      <c r="F1047" s="520"/>
      <c r="G1047" s="520"/>
      <c r="H1047" s="520"/>
      <c r="I1047" s="520"/>
      <c r="J1047" s="520"/>
      <c r="K1047" s="520"/>
      <c r="L1047" s="520"/>
      <c r="M1047" s="520"/>
      <c r="N1047" s="520"/>
      <c r="O1047" s="520"/>
      <c r="P1047" s="520"/>
      <c r="Q1047" s="520"/>
      <c r="R1047" s="520"/>
      <c r="S1047" s="520"/>
      <c r="T1047" s="520"/>
      <c r="U1047" s="521"/>
    </row>
    <row r="1048" spans="1:22" s="4" customFormat="1" ht="43.5" customHeight="1">
      <c r="A1048" s="522" t="s">
        <v>432</v>
      </c>
      <c r="B1048" s="525" t="s">
        <v>175</v>
      </c>
      <c r="C1048" s="528" t="s">
        <v>175</v>
      </c>
      <c r="D1048" s="531" t="s">
        <v>173</v>
      </c>
      <c r="E1048" s="533" t="s">
        <v>1087</v>
      </c>
      <c r="F1048" s="534"/>
      <c r="G1048" s="170"/>
      <c r="H1048" s="205"/>
      <c r="I1048" s="205"/>
      <c r="J1048" s="205"/>
      <c r="K1048" s="205"/>
      <c r="L1048" s="205"/>
      <c r="M1048" s="205"/>
      <c r="N1048" s="205"/>
      <c r="O1048" s="205"/>
      <c r="P1048" s="205"/>
      <c r="Q1048" s="408"/>
      <c r="R1048" s="408"/>
      <c r="S1048" s="411"/>
      <c r="T1048" s="218"/>
      <c r="U1048" s="218"/>
    </row>
    <row r="1049" spans="1:22" s="4" customFormat="1" ht="27.75" customHeight="1">
      <c r="A1049" s="523"/>
      <c r="B1049" s="526"/>
      <c r="C1049" s="529"/>
      <c r="D1049" s="532"/>
      <c r="E1049" s="172" t="s">
        <v>16</v>
      </c>
      <c r="F1049" s="169" t="s">
        <v>1088</v>
      </c>
      <c r="G1049" s="160" t="s">
        <v>160</v>
      </c>
      <c r="H1049" s="208">
        <f>I1049+J1049+K1049+L1049+M1049+N1049+O1049+P1049</f>
        <v>115.848</v>
      </c>
      <c r="I1049" s="209"/>
      <c r="J1049" s="209"/>
      <c r="K1049" s="209"/>
      <c r="L1049" s="209"/>
      <c r="M1049" s="209"/>
      <c r="N1049" s="209">
        <v>115.848</v>
      </c>
      <c r="O1049" s="209"/>
      <c r="P1049" s="209"/>
      <c r="Q1049" s="420" t="s">
        <v>180</v>
      </c>
      <c r="R1049" s="408" t="s">
        <v>1089</v>
      </c>
      <c r="S1049" s="409" t="s">
        <v>1215</v>
      </c>
      <c r="T1049" s="218" t="s">
        <v>183</v>
      </c>
      <c r="U1049" s="218">
        <v>1</v>
      </c>
    </row>
    <row r="1050" spans="1:22" s="4" customFormat="1" ht="15" customHeight="1">
      <c r="A1050" s="524"/>
      <c r="B1050" s="527"/>
      <c r="C1050" s="530"/>
      <c r="D1050" s="535" t="s">
        <v>21</v>
      </c>
      <c r="E1050" s="536"/>
      <c r="F1050" s="536"/>
      <c r="G1050" s="537"/>
      <c r="H1050" s="213">
        <f>H1049</f>
        <v>115.848</v>
      </c>
      <c r="I1050" s="213">
        <f t="shared" ref="I1050:P1051" si="295">I1049</f>
        <v>0</v>
      </c>
      <c r="J1050" s="213">
        <f t="shared" si="295"/>
        <v>0</v>
      </c>
      <c r="K1050" s="213">
        <f t="shared" si="295"/>
        <v>0</v>
      </c>
      <c r="L1050" s="213">
        <f t="shared" si="295"/>
        <v>0</v>
      </c>
      <c r="M1050" s="213">
        <f t="shared" si="295"/>
        <v>0</v>
      </c>
      <c r="N1050" s="213">
        <f t="shared" si="295"/>
        <v>115.848</v>
      </c>
      <c r="O1050" s="213">
        <f t="shared" si="295"/>
        <v>0</v>
      </c>
      <c r="P1050" s="213">
        <f t="shared" si="295"/>
        <v>0</v>
      </c>
      <c r="Q1050" s="538"/>
      <c r="R1050" s="539"/>
      <c r="S1050" s="539"/>
      <c r="T1050" s="539"/>
      <c r="U1050" s="540"/>
    </row>
    <row r="1051" spans="1:22" s="4" customFormat="1" ht="15" customHeight="1">
      <c r="A1051" s="371">
        <v>14</v>
      </c>
      <c r="B1051" s="507" t="s">
        <v>175</v>
      </c>
      <c r="C1051" s="508" t="s">
        <v>175</v>
      </c>
      <c r="D1051" s="513" t="s">
        <v>22</v>
      </c>
      <c r="E1051" s="514"/>
      <c r="F1051" s="514"/>
      <c r="G1051" s="515"/>
      <c r="H1051" s="214">
        <f>H1050</f>
        <v>115.848</v>
      </c>
      <c r="I1051" s="214">
        <f t="shared" si="295"/>
        <v>0</v>
      </c>
      <c r="J1051" s="214">
        <f t="shared" si="295"/>
        <v>0</v>
      </c>
      <c r="K1051" s="214">
        <f t="shared" si="295"/>
        <v>0</v>
      </c>
      <c r="L1051" s="214">
        <f t="shared" si="295"/>
        <v>0</v>
      </c>
      <c r="M1051" s="214">
        <f t="shared" si="295"/>
        <v>0</v>
      </c>
      <c r="N1051" s="214">
        <f t="shared" si="295"/>
        <v>115.848</v>
      </c>
      <c r="O1051" s="214">
        <f t="shared" si="295"/>
        <v>0</v>
      </c>
      <c r="P1051" s="214">
        <f t="shared" si="295"/>
        <v>0</v>
      </c>
      <c r="Q1051" s="516"/>
      <c r="R1051" s="517"/>
      <c r="S1051" s="517"/>
      <c r="T1051" s="517"/>
      <c r="U1051" s="518"/>
    </row>
    <row r="1052" spans="1:22" s="72" customFormat="1" ht="15" customHeight="1">
      <c r="A1052" s="371" t="s">
        <v>432</v>
      </c>
      <c r="B1052" s="507" t="s">
        <v>175</v>
      </c>
      <c r="C1052" s="541" t="s">
        <v>24</v>
      </c>
      <c r="D1052" s="542"/>
      <c r="E1052" s="542"/>
      <c r="F1052" s="542"/>
      <c r="G1052" s="543"/>
      <c r="H1052" s="229">
        <f t="shared" ref="H1052:P1052" si="296">H1046+H1051</f>
        <v>170.99099999999999</v>
      </c>
      <c r="I1052" s="229">
        <f t="shared" si="296"/>
        <v>0</v>
      </c>
      <c r="J1052" s="229">
        <f t="shared" si="296"/>
        <v>0</v>
      </c>
      <c r="K1052" s="229">
        <f t="shared" si="296"/>
        <v>0</v>
      </c>
      <c r="L1052" s="229">
        <f t="shared" si="296"/>
        <v>0</v>
      </c>
      <c r="M1052" s="229">
        <f t="shared" si="296"/>
        <v>15.755000000000001</v>
      </c>
      <c r="N1052" s="229">
        <f t="shared" si="296"/>
        <v>115.848</v>
      </c>
      <c r="O1052" s="229">
        <f t="shared" si="296"/>
        <v>0</v>
      </c>
      <c r="P1052" s="229">
        <f t="shared" si="296"/>
        <v>39.387999999999998</v>
      </c>
      <c r="Q1052" s="421"/>
      <c r="R1052" s="544"/>
      <c r="S1052" s="544"/>
      <c r="T1052" s="544"/>
      <c r="U1052" s="545"/>
    </row>
    <row r="1053" spans="1:22" s="72" customFormat="1" ht="15" customHeight="1">
      <c r="A1053" s="371" t="s">
        <v>432</v>
      </c>
      <c r="B1053" s="546" t="s">
        <v>1090</v>
      </c>
      <c r="C1053" s="547"/>
      <c r="D1053" s="547"/>
      <c r="E1053" s="547"/>
      <c r="F1053" s="547"/>
      <c r="G1053" s="548"/>
      <c r="H1053" s="231">
        <f t="shared" ref="H1053:P1053" si="297">H1040+H1052</f>
        <v>409.58100000000002</v>
      </c>
      <c r="I1053" s="231">
        <f t="shared" si="297"/>
        <v>14.416</v>
      </c>
      <c r="J1053" s="231">
        <f t="shared" si="297"/>
        <v>7</v>
      </c>
      <c r="K1053" s="231">
        <f t="shared" si="297"/>
        <v>109.30000000000001</v>
      </c>
      <c r="L1053" s="231">
        <f t="shared" si="297"/>
        <v>31.677</v>
      </c>
      <c r="M1053" s="231">
        <f t="shared" si="297"/>
        <v>80.524000000000001</v>
      </c>
      <c r="N1053" s="231">
        <f t="shared" si="297"/>
        <v>127.276</v>
      </c>
      <c r="O1053" s="231">
        <f t="shared" si="297"/>
        <v>0</v>
      </c>
      <c r="P1053" s="231">
        <f t="shared" si="297"/>
        <v>39.387999999999998</v>
      </c>
      <c r="Q1053" s="549"/>
      <c r="R1053" s="550"/>
      <c r="S1053" s="550"/>
      <c r="T1053" s="550"/>
      <c r="U1053" s="551"/>
    </row>
    <row r="1054" spans="1:22" s="72" customFormat="1" ht="9.75" customHeight="1">
      <c r="B1054" s="613"/>
      <c r="C1054" s="613"/>
      <c r="D1054" s="613"/>
      <c r="E1054" s="613"/>
      <c r="F1054" s="613"/>
      <c r="G1054" s="613"/>
      <c r="H1054" s="613"/>
      <c r="I1054" s="613"/>
      <c r="J1054" s="613"/>
      <c r="K1054" s="613"/>
      <c r="L1054" s="613"/>
      <c r="M1054" s="613"/>
      <c r="N1054" s="613"/>
      <c r="O1054" s="613"/>
      <c r="P1054" s="613"/>
      <c r="Q1054" s="613"/>
      <c r="R1054" s="613"/>
      <c r="S1054" s="613"/>
      <c r="T1054" s="468"/>
    </row>
    <row r="1055" spans="1:22" s="72" customFormat="1" ht="9.75" customHeight="1">
      <c r="B1055" s="198"/>
      <c r="C1055" s="198"/>
      <c r="D1055" s="198"/>
      <c r="E1055" s="198"/>
      <c r="F1055" s="198"/>
      <c r="G1055" s="198"/>
      <c r="H1055" s="198"/>
      <c r="I1055" s="198"/>
      <c r="J1055" s="198"/>
      <c r="K1055" s="286"/>
      <c r="L1055" s="198"/>
      <c r="M1055" s="198"/>
      <c r="N1055" s="198"/>
      <c r="O1055" s="198"/>
      <c r="P1055" s="198"/>
      <c r="Q1055" s="198"/>
      <c r="R1055" s="469"/>
      <c r="S1055" s="469"/>
      <c r="T1055" s="468"/>
    </row>
    <row r="1056" spans="1:22" ht="18" customHeight="1">
      <c r="B1056" s="770" t="s">
        <v>1209</v>
      </c>
      <c r="C1056" s="771"/>
      <c r="D1056" s="771"/>
      <c r="E1056" s="771"/>
      <c r="F1056" s="771"/>
      <c r="G1056" s="771"/>
      <c r="H1056" s="771"/>
      <c r="I1056" s="771"/>
      <c r="J1056" s="771"/>
      <c r="K1056" s="771"/>
      <c r="L1056" s="771"/>
      <c r="M1056" s="771"/>
      <c r="N1056" s="771"/>
      <c r="O1056" s="771"/>
      <c r="P1056" s="771"/>
      <c r="Q1056" s="771"/>
      <c r="R1056" s="771"/>
      <c r="S1056" s="771"/>
      <c r="T1056" s="771"/>
      <c r="U1056" s="771"/>
      <c r="V1056" s="771"/>
    </row>
    <row r="1057" spans="2:22" ht="155.25" customHeight="1">
      <c r="B1057" s="614" t="s">
        <v>0</v>
      </c>
      <c r="C1057" s="615"/>
      <c r="D1057" s="615"/>
      <c r="E1057" s="615"/>
      <c r="F1057" s="615"/>
      <c r="G1057" s="615"/>
      <c r="H1057" s="615"/>
      <c r="I1057" s="615"/>
      <c r="J1057" s="615"/>
      <c r="K1057" s="615"/>
      <c r="L1057" s="615"/>
      <c r="M1057" s="615"/>
      <c r="N1057" s="615"/>
      <c r="O1057" s="615"/>
      <c r="P1057" s="615"/>
      <c r="Q1057" s="615"/>
      <c r="R1057" s="615"/>
      <c r="S1057" s="615"/>
      <c r="T1057" s="615"/>
      <c r="U1057" s="615"/>
      <c r="V1057" s="615"/>
    </row>
    <row r="1058" spans="2:22" ht="54" customHeight="1">
      <c r="B1058" s="616" t="s">
        <v>172</v>
      </c>
      <c r="C1058" s="617"/>
      <c r="D1058" s="617"/>
      <c r="E1058" s="617"/>
      <c r="F1058" s="617"/>
      <c r="G1058" s="617"/>
      <c r="H1058" s="617"/>
      <c r="I1058" s="617"/>
      <c r="J1058" s="617"/>
      <c r="K1058" s="617"/>
      <c r="L1058" s="617"/>
      <c r="M1058" s="617"/>
      <c r="N1058" s="617"/>
      <c r="O1058" s="617"/>
      <c r="P1058" s="617"/>
      <c r="Q1058" s="617"/>
      <c r="R1058" s="617"/>
      <c r="S1058" s="617"/>
      <c r="T1058" s="617"/>
      <c r="U1058" s="617"/>
      <c r="V1058" s="617"/>
    </row>
  </sheetData>
  <mergeCells count="1771">
    <mergeCell ref="B1056:V1056"/>
    <mergeCell ref="B5:V5"/>
    <mergeCell ref="A9:V9"/>
    <mergeCell ref="A84:V84"/>
    <mergeCell ref="A327:V327"/>
    <mergeCell ref="A344:V344"/>
    <mergeCell ref="A420:V420"/>
    <mergeCell ref="A486:V486"/>
    <mergeCell ref="A568:V568"/>
    <mergeCell ref="A496:V496"/>
    <mergeCell ref="A662:V662"/>
    <mergeCell ref="A746:V746"/>
    <mergeCell ref="A911:V911"/>
    <mergeCell ref="A1011:V1011"/>
    <mergeCell ref="B326:G326"/>
    <mergeCell ref="R326:V326"/>
    <mergeCell ref="R323:V323"/>
    <mergeCell ref="D324:G324"/>
    <mergeCell ref="R324:V324"/>
    <mergeCell ref="C325:G325"/>
    <mergeCell ref="S325:V325"/>
    <mergeCell ref="A321:A323"/>
    <mergeCell ref="B321:B323"/>
    <mergeCell ref="C321:C323"/>
    <mergeCell ref="D321:D322"/>
    <mergeCell ref="E321:F321"/>
    <mergeCell ref="D323:G323"/>
    <mergeCell ref="R315:V315"/>
    <mergeCell ref="D316:G316"/>
    <mergeCell ref="R316:V316"/>
    <mergeCell ref="D317:V317"/>
    <mergeCell ref="A318:A320"/>
    <mergeCell ref="B318:B320"/>
    <mergeCell ref="C318:C320"/>
    <mergeCell ref="D318:D319"/>
    <mergeCell ref="E318:F318"/>
    <mergeCell ref="D320:G320"/>
    <mergeCell ref="R320:V320"/>
    <mergeCell ref="A313:A315"/>
    <mergeCell ref="B313:B315"/>
    <mergeCell ref="C313:C315"/>
    <mergeCell ref="D313:D314"/>
    <mergeCell ref="E313:F313"/>
    <mergeCell ref="D315:G315"/>
    <mergeCell ref="R305:V305"/>
    <mergeCell ref="D306:G306"/>
    <mergeCell ref="R306:V306"/>
    <mergeCell ref="C307:G307"/>
    <mergeCell ref="S307:V307"/>
    <mergeCell ref="A296:A305"/>
    <mergeCell ref="B296:B305"/>
    <mergeCell ref="C296:C305"/>
    <mergeCell ref="D296:D304"/>
    <mergeCell ref="E296:F296"/>
    <mergeCell ref="D305:G305"/>
    <mergeCell ref="C308:V308"/>
    <mergeCell ref="D309:V309"/>
    <mergeCell ref="A310:A312"/>
    <mergeCell ref="B310:B312"/>
    <mergeCell ref="C310:C312"/>
    <mergeCell ref="D310:D311"/>
    <mergeCell ref="E310:F310"/>
    <mergeCell ref="D312:G312"/>
    <mergeCell ref="R312:V312"/>
    <mergeCell ref="R281:V281"/>
    <mergeCell ref="D282:G282"/>
    <mergeCell ref="R282:V282"/>
    <mergeCell ref="C283:G283"/>
    <mergeCell ref="S283:V283"/>
    <mergeCell ref="A278:A281"/>
    <mergeCell ref="B278:B281"/>
    <mergeCell ref="C278:C281"/>
    <mergeCell ref="D278:D280"/>
    <mergeCell ref="E278:F278"/>
    <mergeCell ref="D281:G281"/>
    <mergeCell ref="C284:V284"/>
    <mergeCell ref="D285:V285"/>
    <mergeCell ref="A286:A295"/>
    <mergeCell ref="B286:B295"/>
    <mergeCell ref="C286:C295"/>
    <mergeCell ref="D286:D294"/>
    <mergeCell ref="E286:F286"/>
    <mergeCell ref="D295:G295"/>
    <mergeCell ref="R295:V295"/>
    <mergeCell ref="R268:V268"/>
    <mergeCell ref="A269:A271"/>
    <mergeCell ref="B269:B271"/>
    <mergeCell ref="C269:C271"/>
    <mergeCell ref="D269:D270"/>
    <mergeCell ref="E269:F269"/>
    <mergeCell ref="D271:G271"/>
    <mergeCell ref="R271:V271"/>
    <mergeCell ref="A266:A268"/>
    <mergeCell ref="B266:B268"/>
    <mergeCell ref="C266:C268"/>
    <mergeCell ref="D266:D267"/>
    <mergeCell ref="E266:F266"/>
    <mergeCell ref="D268:G268"/>
    <mergeCell ref="R274:V274"/>
    <mergeCell ref="A275:A277"/>
    <mergeCell ref="B275:B277"/>
    <mergeCell ref="C275:C277"/>
    <mergeCell ref="D275:D276"/>
    <mergeCell ref="E275:F275"/>
    <mergeCell ref="D277:G277"/>
    <mergeCell ref="R277:V277"/>
    <mergeCell ref="A272:A274"/>
    <mergeCell ref="B272:B274"/>
    <mergeCell ref="C272:C274"/>
    <mergeCell ref="D272:D273"/>
    <mergeCell ref="E272:F272"/>
    <mergeCell ref="D274:G274"/>
    <mergeCell ref="R256:V256"/>
    <mergeCell ref="A257:A259"/>
    <mergeCell ref="B257:B259"/>
    <mergeCell ref="C257:C259"/>
    <mergeCell ref="D257:D258"/>
    <mergeCell ref="E257:F257"/>
    <mergeCell ref="D259:G259"/>
    <mergeCell ref="R259:V259"/>
    <mergeCell ref="A253:A256"/>
    <mergeCell ref="B253:B256"/>
    <mergeCell ref="C253:C256"/>
    <mergeCell ref="D253:D255"/>
    <mergeCell ref="E253:F253"/>
    <mergeCell ref="D256:G256"/>
    <mergeCell ref="R262:V262"/>
    <mergeCell ref="A263:A265"/>
    <mergeCell ref="B263:B265"/>
    <mergeCell ref="C263:C265"/>
    <mergeCell ref="D263:D264"/>
    <mergeCell ref="E263:F263"/>
    <mergeCell ref="D265:G265"/>
    <mergeCell ref="R265:V265"/>
    <mergeCell ref="A260:A262"/>
    <mergeCell ref="B260:B262"/>
    <mergeCell ref="C260:C262"/>
    <mergeCell ref="D260:D261"/>
    <mergeCell ref="E260:F260"/>
    <mergeCell ref="D262:G262"/>
    <mergeCell ref="R240:V240"/>
    <mergeCell ref="A241:A244"/>
    <mergeCell ref="B241:B244"/>
    <mergeCell ref="C241:C244"/>
    <mergeCell ref="D241:D243"/>
    <mergeCell ref="E241:F241"/>
    <mergeCell ref="D244:G244"/>
    <mergeCell ref="R244:V244"/>
    <mergeCell ref="A237:A240"/>
    <mergeCell ref="B237:B240"/>
    <mergeCell ref="C237:C240"/>
    <mergeCell ref="D237:D239"/>
    <mergeCell ref="E237:F237"/>
    <mergeCell ref="D240:G240"/>
    <mergeCell ref="R247:V247"/>
    <mergeCell ref="A248:A252"/>
    <mergeCell ref="B248:B252"/>
    <mergeCell ref="C248:C252"/>
    <mergeCell ref="D248:D251"/>
    <mergeCell ref="E248:F248"/>
    <mergeCell ref="D252:G252"/>
    <mergeCell ref="R252:V252"/>
    <mergeCell ref="A245:A247"/>
    <mergeCell ref="B245:B247"/>
    <mergeCell ref="C245:C247"/>
    <mergeCell ref="D245:D246"/>
    <mergeCell ref="E245:F245"/>
    <mergeCell ref="D247:G247"/>
    <mergeCell ref="D226:V226"/>
    <mergeCell ref="A227:A229"/>
    <mergeCell ref="B227:B229"/>
    <mergeCell ref="C227:C229"/>
    <mergeCell ref="D227:D228"/>
    <mergeCell ref="E227:F227"/>
    <mergeCell ref="D229:G229"/>
    <mergeCell ref="R229:V229"/>
    <mergeCell ref="D223:G223"/>
    <mergeCell ref="R223:V223"/>
    <mergeCell ref="C224:G224"/>
    <mergeCell ref="S224:V224"/>
    <mergeCell ref="C225:V225"/>
    <mergeCell ref="D233:V233"/>
    <mergeCell ref="A234:A236"/>
    <mergeCell ref="B234:B236"/>
    <mergeCell ref="C234:C236"/>
    <mergeCell ref="D234:D235"/>
    <mergeCell ref="E234:F234"/>
    <mergeCell ref="D236:G236"/>
    <mergeCell ref="R236:V236"/>
    <mergeCell ref="D230:G230"/>
    <mergeCell ref="R230:V230"/>
    <mergeCell ref="C231:G231"/>
    <mergeCell ref="S231:V231"/>
    <mergeCell ref="C232:V232"/>
    <mergeCell ref="A211:A214"/>
    <mergeCell ref="B211:B214"/>
    <mergeCell ref="C211:C214"/>
    <mergeCell ref="D211:D213"/>
    <mergeCell ref="E211:F211"/>
    <mergeCell ref="D214:G214"/>
    <mergeCell ref="R214:V214"/>
    <mergeCell ref="R217:V217"/>
    <mergeCell ref="D218:G218"/>
    <mergeCell ref="R218:V218"/>
    <mergeCell ref="D219:V219"/>
    <mergeCell ref="A220:A222"/>
    <mergeCell ref="B220:B222"/>
    <mergeCell ref="C220:C222"/>
    <mergeCell ref="D220:D221"/>
    <mergeCell ref="E220:F220"/>
    <mergeCell ref="D222:G222"/>
    <mergeCell ref="R222:V222"/>
    <mergeCell ref="A215:A217"/>
    <mergeCell ref="B215:B217"/>
    <mergeCell ref="C215:C217"/>
    <mergeCell ref="D215:D216"/>
    <mergeCell ref="E215:F215"/>
    <mergeCell ref="D217:G217"/>
    <mergeCell ref="R205:V205"/>
    <mergeCell ref="A206:A208"/>
    <mergeCell ref="B206:B208"/>
    <mergeCell ref="C206:C208"/>
    <mergeCell ref="D206:D207"/>
    <mergeCell ref="E206:F206"/>
    <mergeCell ref="D208:G208"/>
    <mergeCell ref="R208:V208"/>
    <mergeCell ref="A202:A205"/>
    <mergeCell ref="B202:B205"/>
    <mergeCell ref="C202:C205"/>
    <mergeCell ref="D202:D204"/>
    <mergeCell ref="E202:F202"/>
    <mergeCell ref="D205:G205"/>
    <mergeCell ref="D209:G209"/>
    <mergeCell ref="R209:V209"/>
    <mergeCell ref="D210:V210"/>
    <mergeCell ref="D190:V190"/>
    <mergeCell ref="A191:A194"/>
    <mergeCell ref="B191:B194"/>
    <mergeCell ref="C191:C194"/>
    <mergeCell ref="D191:D193"/>
    <mergeCell ref="E191:F191"/>
    <mergeCell ref="D194:G194"/>
    <mergeCell ref="R194:V194"/>
    <mergeCell ref="D187:G187"/>
    <mergeCell ref="R187:V187"/>
    <mergeCell ref="C188:G188"/>
    <mergeCell ref="S188:V188"/>
    <mergeCell ref="C189:V189"/>
    <mergeCell ref="R198:V198"/>
    <mergeCell ref="A199:A201"/>
    <mergeCell ref="B199:B201"/>
    <mergeCell ref="C199:C201"/>
    <mergeCell ref="D199:D200"/>
    <mergeCell ref="E199:F199"/>
    <mergeCell ref="D201:G201"/>
    <mergeCell ref="R201:V201"/>
    <mergeCell ref="A195:A198"/>
    <mergeCell ref="B195:B198"/>
    <mergeCell ref="C195:C198"/>
    <mergeCell ref="D195:D197"/>
    <mergeCell ref="E195:F195"/>
    <mergeCell ref="D198:G198"/>
    <mergeCell ref="D175:G175"/>
    <mergeCell ref="R175:V175"/>
    <mergeCell ref="D176:V176"/>
    <mergeCell ref="A177:A179"/>
    <mergeCell ref="B177:B179"/>
    <mergeCell ref="C177:C179"/>
    <mergeCell ref="D177:D178"/>
    <mergeCell ref="E177:F177"/>
    <mergeCell ref="D179:G179"/>
    <mergeCell ref="R179:V179"/>
    <mergeCell ref="R182:V182"/>
    <mergeCell ref="A183:A186"/>
    <mergeCell ref="B183:B186"/>
    <mergeCell ref="C183:C186"/>
    <mergeCell ref="D183:D185"/>
    <mergeCell ref="E183:F183"/>
    <mergeCell ref="D186:G186"/>
    <mergeCell ref="R186:V186"/>
    <mergeCell ref="A180:A182"/>
    <mergeCell ref="B180:B182"/>
    <mergeCell ref="C180:C182"/>
    <mergeCell ref="D180:D181"/>
    <mergeCell ref="E180:F180"/>
    <mergeCell ref="D182:G182"/>
    <mergeCell ref="R164:V164"/>
    <mergeCell ref="A165:A167"/>
    <mergeCell ref="B165:B167"/>
    <mergeCell ref="C165:C167"/>
    <mergeCell ref="D165:D166"/>
    <mergeCell ref="E165:F165"/>
    <mergeCell ref="D167:G167"/>
    <mergeCell ref="R167:V167"/>
    <mergeCell ref="A162:A164"/>
    <mergeCell ref="B162:B164"/>
    <mergeCell ref="C162:C164"/>
    <mergeCell ref="D162:D163"/>
    <mergeCell ref="E162:F162"/>
    <mergeCell ref="D164:G164"/>
    <mergeCell ref="R171:V171"/>
    <mergeCell ref="A172:A174"/>
    <mergeCell ref="B172:B174"/>
    <mergeCell ref="C172:C174"/>
    <mergeCell ref="D172:D173"/>
    <mergeCell ref="E172:F172"/>
    <mergeCell ref="D174:G174"/>
    <mergeCell ref="R174:V174"/>
    <mergeCell ref="A168:A171"/>
    <mergeCell ref="B168:B171"/>
    <mergeCell ref="C168:C171"/>
    <mergeCell ref="D168:D170"/>
    <mergeCell ref="E168:F168"/>
    <mergeCell ref="D171:G171"/>
    <mergeCell ref="D152:V152"/>
    <mergeCell ref="A153:A155"/>
    <mergeCell ref="B153:B155"/>
    <mergeCell ref="C153:C155"/>
    <mergeCell ref="D153:D154"/>
    <mergeCell ref="E153:F153"/>
    <mergeCell ref="D155:G155"/>
    <mergeCell ref="R155:V155"/>
    <mergeCell ref="D149:G149"/>
    <mergeCell ref="R149:V149"/>
    <mergeCell ref="C150:G150"/>
    <mergeCell ref="S150:V150"/>
    <mergeCell ref="C151:V151"/>
    <mergeCell ref="R158:V158"/>
    <mergeCell ref="A159:A161"/>
    <mergeCell ref="B159:B161"/>
    <mergeCell ref="C159:C161"/>
    <mergeCell ref="D159:D160"/>
    <mergeCell ref="E159:F159"/>
    <mergeCell ref="D161:G161"/>
    <mergeCell ref="R161:V161"/>
    <mergeCell ref="A156:A158"/>
    <mergeCell ref="B156:B158"/>
    <mergeCell ref="C156:C158"/>
    <mergeCell ref="D156:D157"/>
    <mergeCell ref="E156:F156"/>
    <mergeCell ref="D158:G158"/>
    <mergeCell ref="R141:V141"/>
    <mergeCell ref="D142:G142"/>
    <mergeCell ref="R142:V142"/>
    <mergeCell ref="C143:G143"/>
    <mergeCell ref="S143:V143"/>
    <mergeCell ref="A139:A141"/>
    <mergeCell ref="B139:B141"/>
    <mergeCell ref="C139:C141"/>
    <mergeCell ref="D139:D140"/>
    <mergeCell ref="E139:F139"/>
    <mergeCell ref="D141:G141"/>
    <mergeCell ref="C144:V144"/>
    <mergeCell ref="D145:V145"/>
    <mergeCell ref="A146:A148"/>
    <mergeCell ref="B146:B148"/>
    <mergeCell ref="C146:C148"/>
    <mergeCell ref="D146:D147"/>
    <mergeCell ref="E146:F146"/>
    <mergeCell ref="D148:G148"/>
    <mergeCell ref="R148:V148"/>
    <mergeCell ref="A131:A133"/>
    <mergeCell ref="B131:B133"/>
    <mergeCell ref="C131:C133"/>
    <mergeCell ref="D131:D132"/>
    <mergeCell ref="E131:F131"/>
    <mergeCell ref="D133:G133"/>
    <mergeCell ref="R133:V133"/>
    <mergeCell ref="D134:G134"/>
    <mergeCell ref="R134:V134"/>
    <mergeCell ref="D135:V135"/>
    <mergeCell ref="A136:A138"/>
    <mergeCell ref="B136:B138"/>
    <mergeCell ref="C136:C138"/>
    <mergeCell ref="D136:D137"/>
    <mergeCell ref="E136:F136"/>
    <mergeCell ref="D138:G138"/>
    <mergeCell ref="R138:V138"/>
    <mergeCell ref="D125:V125"/>
    <mergeCell ref="A126:A128"/>
    <mergeCell ref="B126:B128"/>
    <mergeCell ref="C126:C128"/>
    <mergeCell ref="D126:D127"/>
    <mergeCell ref="E126:F126"/>
    <mergeCell ref="D128:G128"/>
    <mergeCell ref="R128:V128"/>
    <mergeCell ref="A121:A123"/>
    <mergeCell ref="B121:B123"/>
    <mergeCell ref="C121:C123"/>
    <mergeCell ref="D121:D122"/>
    <mergeCell ref="E121:F121"/>
    <mergeCell ref="D123:G123"/>
    <mergeCell ref="D129:G129"/>
    <mergeCell ref="R129:V129"/>
    <mergeCell ref="D130:V130"/>
    <mergeCell ref="D117:V117"/>
    <mergeCell ref="A118:A120"/>
    <mergeCell ref="B118:B120"/>
    <mergeCell ref="C118:C120"/>
    <mergeCell ref="D118:D119"/>
    <mergeCell ref="E118:F118"/>
    <mergeCell ref="D120:G120"/>
    <mergeCell ref="R120:V120"/>
    <mergeCell ref="A111:A115"/>
    <mergeCell ref="B111:B115"/>
    <mergeCell ref="C111:C115"/>
    <mergeCell ref="D111:D114"/>
    <mergeCell ref="E111:F111"/>
    <mergeCell ref="D115:G115"/>
    <mergeCell ref="R123:V123"/>
    <mergeCell ref="D124:G124"/>
    <mergeCell ref="R124:V124"/>
    <mergeCell ref="R105:V105"/>
    <mergeCell ref="A106:A110"/>
    <mergeCell ref="B106:B110"/>
    <mergeCell ref="C106:C110"/>
    <mergeCell ref="D106:D109"/>
    <mergeCell ref="E106:F106"/>
    <mergeCell ref="D110:G110"/>
    <mergeCell ref="R110:V110"/>
    <mergeCell ref="A102:A105"/>
    <mergeCell ref="B102:B105"/>
    <mergeCell ref="C102:C105"/>
    <mergeCell ref="D102:D104"/>
    <mergeCell ref="E102:F102"/>
    <mergeCell ref="D105:G105"/>
    <mergeCell ref="R115:V115"/>
    <mergeCell ref="D116:G116"/>
    <mergeCell ref="R116:V116"/>
    <mergeCell ref="B85:V85"/>
    <mergeCell ref="C86:V86"/>
    <mergeCell ref="D87:V87"/>
    <mergeCell ref="A88:A90"/>
    <mergeCell ref="B88:B90"/>
    <mergeCell ref="C88:C90"/>
    <mergeCell ref="D88:D89"/>
    <mergeCell ref="E88:F88"/>
    <mergeCell ref="D90:G90"/>
    <mergeCell ref="R90:V90"/>
    <mergeCell ref="R95:V95"/>
    <mergeCell ref="D96:G96"/>
    <mergeCell ref="R96:V96"/>
    <mergeCell ref="D97:V97"/>
    <mergeCell ref="A98:A101"/>
    <mergeCell ref="B98:B101"/>
    <mergeCell ref="C98:C101"/>
    <mergeCell ref="D98:D100"/>
    <mergeCell ref="E98:F98"/>
    <mergeCell ref="D101:G101"/>
    <mergeCell ref="R101:V101"/>
    <mergeCell ref="A91:A95"/>
    <mergeCell ref="B91:B95"/>
    <mergeCell ref="C91:C95"/>
    <mergeCell ref="D91:D94"/>
    <mergeCell ref="E91:F91"/>
    <mergeCell ref="D95:G95"/>
    <mergeCell ref="D81:G81"/>
    <mergeCell ref="R81:V81"/>
    <mergeCell ref="C82:G82"/>
    <mergeCell ref="S82:V82"/>
    <mergeCell ref="B83:G83"/>
    <mergeCell ref="R83:V83"/>
    <mergeCell ref="R76:V76"/>
    <mergeCell ref="A77:A80"/>
    <mergeCell ref="B77:B80"/>
    <mergeCell ref="C77:C80"/>
    <mergeCell ref="D77:D79"/>
    <mergeCell ref="E77:F77"/>
    <mergeCell ref="D80:G80"/>
    <mergeCell ref="R80:V80"/>
    <mergeCell ref="A74:A76"/>
    <mergeCell ref="B74:B76"/>
    <mergeCell ref="C74:C76"/>
    <mergeCell ref="D74:D75"/>
    <mergeCell ref="E74:F74"/>
    <mergeCell ref="D76:G76"/>
    <mergeCell ref="R63:V63"/>
    <mergeCell ref="A64:A66"/>
    <mergeCell ref="B64:B66"/>
    <mergeCell ref="C64:C66"/>
    <mergeCell ref="D64:D65"/>
    <mergeCell ref="E64:F64"/>
    <mergeCell ref="D66:G66"/>
    <mergeCell ref="R66:V66"/>
    <mergeCell ref="A60:A63"/>
    <mergeCell ref="B60:B63"/>
    <mergeCell ref="C60:C63"/>
    <mergeCell ref="D60:D62"/>
    <mergeCell ref="E60:F60"/>
    <mergeCell ref="D63:G63"/>
    <mergeCell ref="D70:V70"/>
    <mergeCell ref="A71:A73"/>
    <mergeCell ref="B71:B73"/>
    <mergeCell ref="C71:C73"/>
    <mergeCell ref="D71:D72"/>
    <mergeCell ref="E71:F71"/>
    <mergeCell ref="D73:G73"/>
    <mergeCell ref="R73:V73"/>
    <mergeCell ref="D67:G67"/>
    <mergeCell ref="R67:V67"/>
    <mergeCell ref="C68:G68"/>
    <mergeCell ref="S68:V68"/>
    <mergeCell ref="C69:V69"/>
    <mergeCell ref="R47:V47"/>
    <mergeCell ref="A48:A50"/>
    <mergeCell ref="B48:B50"/>
    <mergeCell ref="C48:C50"/>
    <mergeCell ref="D48:D49"/>
    <mergeCell ref="E48:F48"/>
    <mergeCell ref="D50:G50"/>
    <mergeCell ref="R50:V50"/>
    <mergeCell ref="A45:A47"/>
    <mergeCell ref="B45:B47"/>
    <mergeCell ref="C45:C47"/>
    <mergeCell ref="D45:D46"/>
    <mergeCell ref="E45:F45"/>
    <mergeCell ref="D47:G47"/>
    <mergeCell ref="R53:V53"/>
    <mergeCell ref="A54:A59"/>
    <mergeCell ref="B54:B59"/>
    <mergeCell ref="C54:C59"/>
    <mergeCell ref="D54:D57"/>
    <mergeCell ref="E54:F54"/>
    <mergeCell ref="D59:G59"/>
    <mergeCell ref="R59:V59"/>
    <mergeCell ref="A51:A53"/>
    <mergeCell ref="B51:B53"/>
    <mergeCell ref="C51:C53"/>
    <mergeCell ref="D51:D52"/>
    <mergeCell ref="E51:F51"/>
    <mergeCell ref="D53:G53"/>
    <mergeCell ref="D35:V35"/>
    <mergeCell ref="A36:A38"/>
    <mergeCell ref="B36:B38"/>
    <mergeCell ref="C36:C38"/>
    <mergeCell ref="D36:D37"/>
    <mergeCell ref="E36:F36"/>
    <mergeCell ref="D38:G38"/>
    <mergeCell ref="R38:V38"/>
    <mergeCell ref="A31:A33"/>
    <mergeCell ref="B31:B33"/>
    <mergeCell ref="C31:C33"/>
    <mergeCell ref="D31:D32"/>
    <mergeCell ref="E31:F31"/>
    <mergeCell ref="D33:G33"/>
    <mergeCell ref="R41:V41"/>
    <mergeCell ref="A42:A44"/>
    <mergeCell ref="B42:B44"/>
    <mergeCell ref="C42:C44"/>
    <mergeCell ref="D42:D43"/>
    <mergeCell ref="E42:F42"/>
    <mergeCell ref="D44:G44"/>
    <mergeCell ref="R44:V44"/>
    <mergeCell ref="A39:A41"/>
    <mergeCell ref="B39:B41"/>
    <mergeCell ref="C39:C41"/>
    <mergeCell ref="D39:D40"/>
    <mergeCell ref="E39:F39"/>
    <mergeCell ref="D41:G41"/>
    <mergeCell ref="A16:A18"/>
    <mergeCell ref="B16:B18"/>
    <mergeCell ref="C16:C18"/>
    <mergeCell ref="D16:D17"/>
    <mergeCell ref="E16:F16"/>
    <mergeCell ref="D18:G18"/>
    <mergeCell ref="D26:G26"/>
    <mergeCell ref="R26:V26"/>
    <mergeCell ref="D27:V27"/>
    <mergeCell ref="A28:A30"/>
    <mergeCell ref="B28:B30"/>
    <mergeCell ref="C28:C30"/>
    <mergeCell ref="D28:D29"/>
    <mergeCell ref="E28:F28"/>
    <mergeCell ref="D30:G30"/>
    <mergeCell ref="R30:V30"/>
    <mergeCell ref="R33:V33"/>
    <mergeCell ref="C683:C688"/>
    <mergeCell ref="D683:D687"/>
    <mergeCell ref="A6:A8"/>
    <mergeCell ref="S6:S8"/>
    <mergeCell ref="T6:V7"/>
    <mergeCell ref="F6:F8"/>
    <mergeCell ref="G6:G8"/>
    <mergeCell ref="R6:R8"/>
    <mergeCell ref="B6:B8"/>
    <mergeCell ref="C6:C8"/>
    <mergeCell ref="D6:D8"/>
    <mergeCell ref="E6:E8"/>
    <mergeCell ref="A666:A670"/>
    <mergeCell ref="D666:D669"/>
    <mergeCell ref="B671:B675"/>
    <mergeCell ref="A671:A675"/>
    <mergeCell ref="C666:C670"/>
    <mergeCell ref="A683:A688"/>
    <mergeCell ref="C11:V11"/>
    <mergeCell ref="D12:V12"/>
    <mergeCell ref="A13:A15"/>
    <mergeCell ref="B13:B15"/>
    <mergeCell ref="C13:C15"/>
    <mergeCell ref="D13:D14"/>
    <mergeCell ref="E13:F13"/>
    <mergeCell ref="D15:G15"/>
    <mergeCell ref="R15:V15"/>
    <mergeCell ref="R18:V18"/>
    <mergeCell ref="D19:G19"/>
    <mergeCell ref="R19:V19"/>
    <mergeCell ref="D20:V20"/>
    <mergeCell ref="A21:A25"/>
    <mergeCell ref="T1:V1"/>
    <mergeCell ref="E671:F671"/>
    <mergeCell ref="E666:F666"/>
    <mergeCell ref="D665:V665"/>
    <mergeCell ref="B666:B670"/>
    <mergeCell ref="R670:V670"/>
    <mergeCell ref="D670:G670"/>
    <mergeCell ref="F2:S2"/>
    <mergeCell ref="B3:V3"/>
    <mergeCell ref="C664:V664"/>
    <mergeCell ref="I6:Q7"/>
    <mergeCell ref="H6:H8"/>
    <mergeCell ref="B10:V10"/>
    <mergeCell ref="B328:V328"/>
    <mergeCell ref="C329:V329"/>
    <mergeCell ref="D330:V330"/>
    <mergeCell ref="D337:G337"/>
    <mergeCell ref="R337:V337"/>
    <mergeCell ref="C342:G342"/>
    <mergeCell ref="S342:V342"/>
    <mergeCell ref="B343:G343"/>
    <mergeCell ref="R343:V343"/>
    <mergeCell ref="B345:V345"/>
    <mergeCell ref="C346:V346"/>
    <mergeCell ref="B21:B25"/>
    <mergeCell ref="C21:C25"/>
    <mergeCell ref="D21:D24"/>
    <mergeCell ref="E21:F21"/>
    <mergeCell ref="D25:G25"/>
    <mergeCell ref="R25:V25"/>
    <mergeCell ref="D34:G34"/>
    <mergeCell ref="R34:V34"/>
    <mergeCell ref="A338:A340"/>
    <mergeCell ref="B338:B340"/>
    <mergeCell ref="C338:C340"/>
    <mergeCell ref="D338:D339"/>
    <mergeCell ref="E338:F338"/>
    <mergeCell ref="D340:G340"/>
    <mergeCell ref="R340:V340"/>
    <mergeCell ref="D341:G341"/>
    <mergeCell ref="R341:V341"/>
    <mergeCell ref="A331:A333"/>
    <mergeCell ref="B331:B333"/>
    <mergeCell ref="C331:C333"/>
    <mergeCell ref="D331:D332"/>
    <mergeCell ref="E331:F331"/>
    <mergeCell ref="D333:G333"/>
    <mergeCell ref="R333:V333"/>
    <mergeCell ref="A334:A336"/>
    <mergeCell ref="B334:B336"/>
    <mergeCell ref="C334:C336"/>
    <mergeCell ref="D334:D335"/>
    <mergeCell ref="E334:F334"/>
    <mergeCell ref="D336:G336"/>
    <mergeCell ref="R336:V336"/>
    <mergeCell ref="A355:A357"/>
    <mergeCell ref="B355:B357"/>
    <mergeCell ref="C355:C357"/>
    <mergeCell ref="D355:D356"/>
    <mergeCell ref="E355:F355"/>
    <mergeCell ref="D357:G357"/>
    <mergeCell ref="R357:V357"/>
    <mergeCell ref="A358:A360"/>
    <mergeCell ref="B358:B360"/>
    <mergeCell ref="C358:C360"/>
    <mergeCell ref="D358:D359"/>
    <mergeCell ref="E358:F358"/>
    <mergeCell ref="D360:G360"/>
    <mergeCell ref="R360:V360"/>
    <mergeCell ref="D347:V347"/>
    <mergeCell ref="A348:A351"/>
    <mergeCell ref="B348:B351"/>
    <mergeCell ref="C348:C351"/>
    <mergeCell ref="D348:D350"/>
    <mergeCell ref="E348:F348"/>
    <mergeCell ref="D351:G351"/>
    <mergeCell ref="R351:V351"/>
    <mergeCell ref="A352:A354"/>
    <mergeCell ref="B352:B354"/>
    <mergeCell ref="C352:C354"/>
    <mergeCell ref="D352:D353"/>
    <mergeCell ref="E352:F352"/>
    <mergeCell ref="D354:G354"/>
    <mergeCell ref="R354:V354"/>
    <mergeCell ref="A367:A369"/>
    <mergeCell ref="B367:B369"/>
    <mergeCell ref="C367:C369"/>
    <mergeCell ref="D367:D368"/>
    <mergeCell ref="E367:F367"/>
    <mergeCell ref="D369:G369"/>
    <mergeCell ref="R369:V369"/>
    <mergeCell ref="D370:G370"/>
    <mergeCell ref="R370:V370"/>
    <mergeCell ref="A361:A363"/>
    <mergeCell ref="B361:B363"/>
    <mergeCell ref="C361:C363"/>
    <mergeCell ref="D361:D362"/>
    <mergeCell ref="E361:F361"/>
    <mergeCell ref="D363:G363"/>
    <mergeCell ref="R363:V363"/>
    <mergeCell ref="A364:A366"/>
    <mergeCell ref="B364:B366"/>
    <mergeCell ref="C364:C366"/>
    <mergeCell ref="D364:D365"/>
    <mergeCell ref="E364:F364"/>
    <mergeCell ref="D366:G366"/>
    <mergeCell ref="R366:V366"/>
    <mergeCell ref="A378:A380"/>
    <mergeCell ref="B378:B380"/>
    <mergeCell ref="C378:C380"/>
    <mergeCell ref="D378:D379"/>
    <mergeCell ref="E378:F378"/>
    <mergeCell ref="D380:G380"/>
    <mergeCell ref="R380:V380"/>
    <mergeCell ref="D381:G381"/>
    <mergeCell ref="R381:V381"/>
    <mergeCell ref="D371:V371"/>
    <mergeCell ref="A372:A374"/>
    <mergeCell ref="B372:B374"/>
    <mergeCell ref="C372:C374"/>
    <mergeCell ref="D372:D373"/>
    <mergeCell ref="E372:F372"/>
    <mergeCell ref="D374:G374"/>
    <mergeCell ref="R374:V374"/>
    <mergeCell ref="A375:A377"/>
    <mergeCell ref="B375:B377"/>
    <mergeCell ref="C375:C377"/>
    <mergeCell ref="D375:D376"/>
    <mergeCell ref="E375:F375"/>
    <mergeCell ref="D377:G377"/>
    <mergeCell ref="R377:V377"/>
    <mergeCell ref="A389:A392"/>
    <mergeCell ref="B389:B392"/>
    <mergeCell ref="C389:C392"/>
    <mergeCell ref="D389:D391"/>
    <mergeCell ref="E389:F389"/>
    <mergeCell ref="D392:G392"/>
    <mergeCell ref="R392:V392"/>
    <mergeCell ref="A393:A395"/>
    <mergeCell ref="B393:B395"/>
    <mergeCell ref="C393:C395"/>
    <mergeCell ref="D393:D394"/>
    <mergeCell ref="E393:F393"/>
    <mergeCell ref="D395:G395"/>
    <mergeCell ref="R395:V395"/>
    <mergeCell ref="C382:G382"/>
    <mergeCell ref="S382:V382"/>
    <mergeCell ref="C383:V383"/>
    <mergeCell ref="D384:V384"/>
    <mergeCell ref="A385:A388"/>
    <mergeCell ref="B385:B388"/>
    <mergeCell ref="C385:C388"/>
    <mergeCell ref="D385:D387"/>
    <mergeCell ref="E385:F385"/>
    <mergeCell ref="D388:G388"/>
    <mergeCell ref="R388:V388"/>
    <mergeCell ref="A402:A404"/>
    <mergeCell ref="B402:B404"/>
    <mergeCell ref="C402:C404"/>
    <mergeCell ref="D402:D403"/>
    <mergeCell ref="E402:F402"/>
    <mergeCell ref="D404:G404"/>
    <mergeCell ref="R404:V404"/>
    <mergeCell ref="A405:A407"/>
    <mergeCell ref="B405:B407"/>
    <mergeCell ref="C405:C407"/>
    <mergeCell ref="D405:D406"/>
    <mergeCell ref="E405:F405"/>
    <mergeCell ref="D407:G407"/>
    <mergeCell ref="R407:V407"/>
    <mergeCell ref="A396:A398"/>
    <mergeCell ref="B396:B398"/>
    <mergeCell ref="C396:C398"/>
    <mergeCell ref="D396:D397"/>
    <mergeCell ref="E396:F396"/>
    <mergeCell ref="D398:G398"/>
    <mergeCell ref="R398:V398"/>
    <mergeCell ref="A399:A401"/>
    <mergeCell ref="B399:B401"/>
    <mergeCell ref="C399:C401"/>
    <mergeCell ref="D399:D400"/>
    <mergeCell ref="E399:F399"/>
    <mergeCell ref="D401:G401"/>
    <mergeCell ref="R401:V401"/>
    <mergeCell ref="A414:A416"/>
    <mergeCell ref="B414:B416"/>
    <mergeCell ref="C414:C416"/>
    <mergeCell ref="D414:D415"/>
    <mergeCell ref="E414:F414"/>
    <mergeCell ref="D416:G416"/>
    <mergeCell ref="R416:V416"/>
    <mergeCell ref="D417:G417"/>
    <mergeCell ref="R417:V417"/>
    <mergeCell ref="A408:A410"/>
    <mergeCell ref="B408:B410"/>
    <mergeCell ref="C408:C410"/>
    <mergeCell ref="D408:D409"/>
    <mergeCell ref="E408:F408"/>
    <mergeCell ref="D410:G410"/>
    <mergeCell ref="R410:V410"/>
    <mergeCell ref="A411:A413"/>
    <mergeCell ref="B411:B413"/>
    <mergeCell ref="C411:C413"/>
    <mergeCell ref="D411:D412"/>
    <mergeCell ref="E411:F411"/>
    <mergeCell ref="D413:G413"/>
    <mergeCell ref="R413:V413"/>
    <mergeCell ref="A439:A442"/>
    <mergeCell ref="B439:B442"/>
    <mergeCell ref="C439:C442"/>
    <mergeCell ref="D439:D441"/>
    <mergeCell ref="E439:F439"/>
    <mergeCell ref="D442:G442"/>
    <mergeCell ref="R442:V442"/>
    <mergeCell ref="D443:G443"/>
    <mergeCell ref="R443:V443"/>
    <mergeCell ref="D444:V444"/>
    <mergeCell ref="D438:G438"/>
    <mergeCell ref="R438:V438"/>
    <mergeCell ref="D430:D433"/>
    <mergeCell ref="E430:F430"/>
    <mergeCell ref="C418:G418"/>
    <mergeCell ref="S418:V418"/>
    <mergeCell ref="B419:G419"/>
    <mergeCell ref="R419:V419"/>
    <mergeCell ref="A430:A438"/>
    <mergeCell ref="B430:B438"/>
    <mergeCell ref="C430:C438"/>
    <mergeCell ref="B421:V421"/>
    <mergeCell ref="C422:V422"/>
    <mergeCell ref="D423:V423"/>
    <mergeCell ref="A424:A426"/>
    <mergeCell ref="B424:B426"/>
    <mergeCell ref="C424:C426"/>
    <mergeCell ref="D424:D425"/>
    <mergeCell ref="E424:F424"/>
    <mergeCell ref="D426:G426"/>
    <mergeCell ref="R426:V426"/>
    <mergeCell ref="A427:A429"/>
    <mergeCell ref="A453:A455"/>
    <mergeCell ref="B453:B455"/>
    <mergeCell ref="C453:C455"/>
    <mergeCell ref="D453:D454"/>
    <mergeCell ref="E453:F453"/>
    <mergeCell ref="D455:G455"/>
    <mergeCell ref="R455:V455"/>
    <mergeCell ref="A445:A450"/>
    <mergeCell ref="B445:B450"/>
    <mergeCell ref="C445:C450"/>
    <mergeCell ref="D445:D448"/>
    <mergeCell ref="E445:F445"/>
    <mergeCell ref="D450:G450"/>
    <mergeCell ref="R450:V450"/>
    <mergeCell ref="D451:G451"/>
    <mergeCell ref="R451:V451"/>
    <mergeCell ref="D452:V452"/>
    <mergeCell ref="D476:V476"/>
    <mergeCell ref="A463:A465"/>
    <mergeCell ref="B463:B465"/>
    <mergeCell ref="C463:C465"/>
    <mergeCell ref="D463:D464"/>
    <mergeCell ref="E463:F463"/>
    <mergeCell ref="D465:G465"/>
    <mergeCell ref="R465:V465"/>
    <mergeCell ref="D466:G466"/>
    <mergeCell ref="R466:V466"/>
    <mergeCell ref="C467:G467"/>
    <mergeCell ref="D456:G456"/>
    <mergeCell ref="R456:V456"/>
    <mergeCell ref="D457:V457"/>
    <mergeCell ref="A458:A460"/>
    <mergeCell ref="B458:B460"/>
    <mergeCell ref="C458:C460"/>
    <mergeCell ref="D458:D459"/>
    <mergeCell ref="E458:F458"/>
    <mergeCell ref="D460:G460"/>
    <mergeCell ref="R460:V460"/>
    <mergeCell ref="D461:G461"/>
    <mergeCell ref="R461:V461"/>
    <mergeCell ref="D462:V462"/>
    <mergeCell ref="D473:G473"/>
    <mergeCell ref="R473:V473"/>
    <mergeCell ref="C474:G474"/>
    <mergeCell ref="S474:V474"/>
    <mergeCell ref="C475:V475"/>
    <mergeCell ref="E490:F490"/>
    <mergeCell ref="A490:A492"/>
    <mergeCell ref="B490:B492"/>
    <mergeCell ref="C490:C492"/>
    <mergeCell ref="D490:D491"/>
    <mergeCell ref="D492:G492"/>
    <mergeCell ref="R492:V492"/>
    <mergeCell ref="R485:V485"/>
    <mergeCell ref="D483:G483"/>
    <mergeCell ref="R483:V483"/>
    <mergeCell ref="C484:G484"/>
    <mergeCell ref="S484:V484"/>
    <mergeCell ref="B485:G485"/>
    <mergeCell ref="B487:V487"/>
    <mergeCell ref="C488:V488"/>
    <mergeCell ref="D489:V489"/>
    <mergeCell ref="A477:A479"/>
    <mergeCell ref="B477:B479"/>
    <mergeCell ref="C477:C479"/>
    <mergeCell ref="D477:D478"/>
    <mergeCell ref="E477:F477"/>
    <mergeCell ref="D479:G479"/>
    <mergeCell ref="R479:V479"/>
    <mergeCell ref="A480:A482"/>
    <mergeCell ref="B480:B482"/>
    <mergeCell ref="C480:C482"/>
    <mergeCell ref="D480:D481"/>
    <mergeCell ref="E480:F480"/>
    <mergeCell ref="D482:G482"/>
    <mergeCell ref="R482:V482"/>
    <mergeCell ref="B427:B429"/>
    <mergeCell ref="C427:C429"/>
    <mergeCell ref="D427:D428"/>
    <mergeCell ref="E427:F427"/>
    <mergeCell ref="D429:G429"/>
    <mergeCell ref="R429:V429"/>
    <mergeCell ref="D493:G493"/>
    <mergeCell ref="C494:G494"/>
    <mergeCell ref="S494:V494"/>
    <mergeCell ref="B495:G495"/>
    <mergeCell ref="R495:V495"/>
    <mergeCell ref="B497:V497"/>
    <mergeCell ref="C498:V498"/>
    <mergeCell ref="D499:V499"/>
    <mergeCell ref="A500:A504"/>
    <mergeCell ref="B500:B504"/>
    <mergeCell ref="C500:C504"/>
    <mergeCell ref="D500:D503"/>
    <mergeCell ref="E500:F500"/>
    <mergeCell ref="D504:G504"/>
    <mergeCell ref="R504:V504"/>
    <mergeCell ref="S467:V467"/>
    <mergeCell ref="C468:V468"/>
    <mergeCell ref="D469:V469"/>
    <mergeCell ref="A470:A472"/>
    <mergeCell ref="B470:B472"/>
    <mergeCell ref="C470:C472"/>
    <mergeCell ref="D470:D471"/>
    <mergeCell ref="E470:F470"/>
    <mergeCell ref="D472:G472"/>
    <mergeCell ref="R472:V472"/>
    <mergeCell ref="R493:V493"/>
    <mergeCell ref="D509:V509"/>
    <mergeCell ref="A510:A513"/>
    <mergeCell ref="B510:B513"/>
    <mergeCell ref="C510:C513"/>
    <mergeCell ref="D510:D512"/>
    <mergeCell ref="E510:F510"/>
    <mergeCell ref="D513:G513"/>
    <mergeCell ref="R513:V513"/>
    <mergeCell ref="A514:A518"/>
    <mergeCell ref="B514:B518"/>
    <mergeCell ref="C514:C518"/>
    <mergeCell ref="D514:D517"/>
    <mergeCell ref="E514:F514"/>
    <mergeCell ref="D518:G518"/>
    <mergeCell ref="R518:V518"/>
    <mergeCell ref="A505:A507"/>
    <mergeCell ref="B505:B507"/>
    <mergeCell ref="C505:C507"/>
    <mergeCell ref="D505:D506"/>
    <mergeCell ref="E505:F505"/>
    <mergeCell ref="D507:G507"/>
    <mergeCell ref="R507:V507"/>
    <mergeCell ref="D508:G508"/>
    <mergeCell ref="R508:V508"/>
    <mergeCell ref="A527:A530"/>
    <mergeCell ref="B527:B530"/>
    <mergeCell ref="C527:C530"/>
    <mergeCell ref="D527:D529"/>
    <mergeCell ref="E527:F527"/>
    <mergeCell ref="D530:G530"/>
    <mergeCell ref="R530:V530"/>
    <mergeCell ref="A531:A533"/>
    <mergeCell ref="B531:B533"/>
    <mergeCell ref="C531:C533"/>
    <mergeCell ref="D531:D532"/>
    <mergeCell ref="E531:F531"/>
    <mergeCell ref="D533:G533"/>
    <mergeCell ref="R533:V533"/>
    <mergeCell ref="D519:G519"/>
    <mergeCell ref="R519:V519"/>
    <mergeCell ref="C520:G520"/>
    <mergeCell ref="S520:V520"/>
    <mergeCell ref="C521:V521"/>
    <mergeCell ref="D522:V522"/>
    <mergeCell ref="A523:A526"/>
    <mergeCell ref="B523:B526"/>
    <mergeCell ref="C523:C526"/>
    <mergeCell ref="D523:D525"/>
    <mergeCell ref="E523:F523"/>
    <mergeCell ref="D526:G526"/>
    <mergeCell ref="R526:V526"/>
    <mergeCell ref="D539:V539"/>
    <mergeCell ref="A540:A542"/>
    <mergeCell ref="B540:B542"/>
    <mergeCell ref="C540:C542"/>
    <mergeCell ref="D540:D541"/>
    <mergeCell ref="E540:F540"/>
    <mergeCell ref="D542:G542"/>
    <mergeCell ref="R542:V542"/>
    <mergeCell ref="A543:A545"/>
    <mergeCell ref="B543:B545"/>
    <mergeCell ref="C543:C545"/>
    <mergeCell ref="D543:D544"/>
    <mergeCell ref="E543:F543"/>
    <mergeCell ref="D545:G545"/>
    <mergeCell ref="R545:V545"/>
    <mergeCell ref="A534:A537"/>
    <mergeCell ref="B534:B537"/>
    <mergeCell ref="C534:C537"/>
    <mergeCell ref="D534:D536"/>
    <mergeCell ref="E534:F534"/>
    <mergeCell ref="D537:G537"/>
    <mergeCell ref="R537:V537"/>
    <mergeCell ref="D538:G538"/>
    <mergeCell ref="R538:V538"/>
    <mergeCell ref="A555:A559"/>
    <mergeCell ref="B555:B559"/>
    <mergeCell ref="C555:C559"/>
    <mergeCell ref="D555:D558"/>
    <mergeCell ref="E555:F555"/>
    <mergeCell ref="D559:G559"/>
    <mergeCell ref="R559:V559"/>
    <mergeCell ref="A560:A564"/>
    <mergeCell ref="B560:B564"/>
    <mergeCell ref="C560:C564"/>
    <mergeCell ref="D560:D563"/>
    <mergeCell ref="E560:F560"/>
    <mergeCell ref="D564:G564"/>
    <mergeCell ref="R564:V564"/>
    <mergeCell ref="D546:G546"/>
    <mergeCell ref="R546:V546"/>
    <mergeCell ref="C547:G547"/>
    <mergeCell ref="S547:V547"/>
    <mergeCell ref="C548:V548"/>
    <mergeCell ref="D549:V549"/>
    <mergeCell ref="A550:A554"/>
    <mergeCell ref="B550:B554"/>
    <mergeCell ref="C550:C554"/>
    <mergeCell ref="D550:D553"/>
    <mergeCell ref="E550:F550"/>
    <mergeCell ref="D554:G554"/>
    <mergeCell ref="R554:V554"/>
    <mergeCell ref="A572:A575"/>
    <mergeCell ref="B572:B575"/>
    <mergeCell ref="C572:C575"/>
    <mergeCell ref="D572:D574"/>
    <mergeCell ref="E572:F572"/>
    <mergeCell ref="D575:G575"/>
    <mergeCell ref="R575:V575"/>
    <mergeCell ref="A576:A579"/>
    <mergeCell ref="B576:B579"/>
    <mergeCell ref="C576:C579"/>
    <mergeCell ref="D576:D578"/>
    <mergeCell ref="E576:F576"/>
    <mergeCell ref="D579:G579"/>
    <mergeCell ref="R579:V579"/>
    <mergeCell ref="D565:G565"/>
    <mergeCell ref="R565:V565"/>
    <mergeCell ref="C566:G566"/>
    <mergeCell ref="S566:V566"/>
    <mergeCell ref="B567:G567"/>
    <mergeCell ref="R567:V567"/>
    <mergeCell ref="B569:V569"/>
    <mergeCell ref="C570:V570"/>
    <mergeCell ref="D571:V571"/>
    <mergeCell ref="A587:A591"/>
    <mergeCell ref="B587:B591"/>
    <mergeCell ref="C587:C591"/>
    <mergeCell ref="D587:D590"/>
    <mergeCell ref="E587:F587"/>
    <mergeCell ref="D591:G591"/>
    <mergeCell ref="R591:V591"/>
    <mergeCell ref="A592:A595"/>
    <mergeCell ref="B592:B595"/>
    <mergeCell ref="C592:C595"/>
    <mergeCell ref="D592:D594"/>
    <mergeCell ref="E592:F592"/>
    <mergeCell ref="D595:G595"/>
    <mergeCell ref="R595:V595"/>
    <mergeCell ref="A580:A583"/>
    <mergeCell ref="B580:B583"/>
    <mergeCell ref="C580:C583"/>
    <mergeCell ref="D580:D582"/>
    <mergeCell ref="E580:F580"/>
    <mergeCell ref="D583:G583"/>
    <mergeCell ref="R583:V583"/>
    <mergeCell ref="A584:A586"/>
    <mergeCell ref="B584:B586"/>
    <mergeCell ref="C584:C586"/>
    <mergeCell ref="D584:D585"/>
    <mergeCell ref="E584:F584"/>
    <mergeCell ref="D586:G586"/>
    <mergeCell ref="R586:V586"/>
    <mergeCell ref="A606:A609"/>
    <mergeCell ref="B606:B609"/>
    <mergeCell ref="C606:C609"/>
    <mergeCell ref="D606:D608"/>
    <mergeCell ref="E606:F606"/>
    <mergeCell ref="D609:G609"/>
    <mergeCell ref="R609:V609"/>
    <mergeCell ref="A610:A614"/>
    <mergeCell ref="B610:B614"/>
    <mergeCell ref="C610:C614"/>
    <mergeCell ref="D610:D613"/>
    <mergeCell ref="E610:F610"/>
    <mergeCell ref="D614:G614"/>
    <mergeCell ref="R614:V614"/>
    <mergeCell ref="A596:A600"/>
    <mergeCell ref="B596:B600"/>
    <mergeCell ref="C596:C600"/>
    <mergeCell ref="D596:D599"/>
    <mergeCell ref="E596:F596"/>
    <mergeCell ref="D600:G600"/>
    <mergeCell ref="R600:V600"/>
    <mergeCell ref="A601:A605"/>
    <mergeCell ref="B601:B605"/>
    <mergeCell ref="C601:C605"/>
    <mergeCell ref="D601:D604"/>
    <mergeCell ref="E601:F601"/>
    <mergeCell ref="D605:G605"/>
    <mergeCell ref="R605:V605"/>
    <mergeCell ref="A624:A627"/>
    <mergeCell ref="B624:B627"/>
    <mergeCell ref="C624:C627"/>
    <mergeCell ref="D624:D626"/>
    <mergeCell ref="E624:F624"/>
    <mergeCell ref="D627:G627"/>
    <mergeCell ref="R627:V627"/>
    <mergeCell ref="A628:A631"/>
    <mergeCell ref="B628:B631"/>
    <mergeCell ref="C628:C631"/>
    <mergeCell ref="D628:D630"/>
    <mergeCell ref="E628:F628"/>
    <mergeCell ref="D631:G631"/>
    <mergeCell ref="R631:V631"/>
    <mergeCell ref="A615:A619"/>
    <mergeCell ref="B615:B619"/>
    <mergeCell ref="C615:C619"/>
    <mergeCell ref="D615:D618"/>
    <mergeCell ref="E615:F615"/>
    <mergeCell ref="D619:G619"/>
    <mergeCell ref="R619:V619"/>
    <mergeCell ref="A620:A623"/>
    <mergeCell ref="B620:B623"/>
    <mergeCell ref="C620:C623"/>
    <mergeCell ref="D620:D622"/>
    <mergeCell ref="E620:F620"/>
    <mergeCell ref="D623:G623"/>
    <mergeCell ref="R623:V623"/>
    <mergeCell ref="A640:A643"/>
    <mergeCell ref="B640:B643"/>
    <mergeCell ref="C640:C643"/>
    <mergeCell ref="D640:D642"/>
    <mergeCell ref="E640:F640"/>
    <mergeCell ref="D643:G643"/>
    <mergeCell ref="R643:V643"/>
    <mergeCell ref="A644:A647"/>
    <mergeCell ref="B644:B647"/>
    <mergeCell ref="C644:C647"/>
    <mergeCell ref="D644:D646"/>
    <mergeCell ref="E644:F644"/>
    <mergeCell ref="D647:G647"/>
    <mergeCell ref="R647:V647"/>
    <mergeCell ref="A632:A635"/>
    <mergeCell ref="B632:B635"/>
    <mergeCell ref="C632:C635"/>
    <mergeCell ref="D632:D634"/>
    <mergeCell ref="E632:F632"/>
    <mergeCell ref="D635:G635"/>
    <mergeCell ref="R635:V635"/>
    <mergeCell ref="A636:A639"/>
    <mergeCell ref="B636:B639"/>
    <mergeCell ref="C636:C639"/>
    <mergeCell ref="D636:D638"/>
    <mergeCell ref="E636:F636"/>
    <mergeCell ref="D639:G639"/>
    <mergeCell ref="R639:V639"/>
    <mergeCell ref="D653:V653"/>
    <mergeCell ref="A654:A658"/>
    <mergeCell ref="B654:B658"/>
    <mergeCell ref="C654:C658"/>
    <mergeCell ref="D654:D657"/>
    <mergeCell ref="E654:F654"/>
    <mergeCell ref="D658:G658"/>
    <mergeCell ref="R658:V658"/>
    <mergeCell ref="D659:G659"/>
    <mergeCell ref="R659:V659"/>
    <mergeCell ref="A648:A651"/>
    <mergeCell ref="B648:B651"/>
    <mergeCell ref="C648:C651"/>
    <mergeCell ref="D648:D650"/>
    <mergeCell ref="E648:F648"/>
    <mergeCell ref="D651:G651"/>
    <mergeCell ref="R651:V651"/>
    <mergeCell ref="D652:G652"/>
    <mergeCell ref="R652:V652"/>
    <mergeCell ref="A689:A704"/>
    <mergeCell ref="B689:B704"/>
    <mergeCell ref="C689:C704"/>
    <mergeCell ref="D689:D703"/>
    <mergeCell ref="E689:F689"/>
    <mergeCell ref="D704:G704"/>
    <mergeCell ref="R704:V704"/>
    <mergeCell ref="A705:A734"/>
    <mergeCell ref="B705:B734"/>
    <mergeCell ref="C705:C734"/>
    <mergeCell ref="D705:D733"/>
    <mergeCell ref="E705:F705"/>
    <mergeCell ref="D734:G734"/>
    <mergeCell ref="R734:V734"/>
    <mergeCell ref="C660:G660"/>
    <mergeCell ref="S660:V660"/>
    <mergeCell ref="B661:G661"/>
    <mergeCell ref="R661:V661"/>
    <mergeCell ref="B663:V663"/>
    <mergeCell ref="A676:A682"/>
    <mergeCell ref="B676:B682"/>
    <mergeCell ref="C676:C682"/>
    <mergeCell ref="D676:D681"/>
    <mergeCell ref="E676:F676"/>
    <mergeCell ref="R675:V675"/>
    <mergeCell ref="D675:G675"/>
    <mergeCell ref="D682:G682"/>
    <mergeCell ref="D688:G688"/>
    <mergeCell ref="R688:V688"/>
    <mergeCell ref="E683:F683"/>
    <mergeCell ref="R682:V682"/>
    <mergeCell ref="B683:B688"/>
    <mergeCell ref="R980:V980"/>
    <mergeCell ref="D981:V981"/>
    <mergeCell ref="D991:G991"/>
    <mergeCell ref="R991:V991"/>
    <mergeCell ref="A740:A742"/>
    <mergeCell ref="B740:B742"/>
    <mergeCell ref="C740:C742"/>
    <mergeCell ref="D740:D741"/>
    <mergeCell ref="E740:F740"/>
    <mergeCell ref="D742:G742"/>
    <mergeCell ref="R742:V742"/>
    <mergeCell ref="D743:G743"/>
    <mergeCell ref="R743:V743"/>
    <mergeCell ref="D735:V735"/>
    <mergeCell ref="A736:A738"/>
    <mergeCell ref="B736:B738"/>
    <mergeCell ref="C736:C738"/>
    <mergeCell ref="D736:D737"/>
    <mergeCell ref="E736:F736"/>
    <mergeCell ref="D738:G738"/>
    <mergeCell ref="R738:V738"/>
    <mergeCell ref="D739:V739"/>
    <mergeCell ref="C744:G744"/>
    <mergeCell ref="S744:V744"/>
    <mergeCell ref="B745:G745"/>
    <mergeCell ref="R745:V745"/>
    <mergeCell ref="A760:A764"/>
    <mergeCell ref="D764:G764"/>
    <mergeCell ref="R764:V764"/>
    <mergeCell ref="D765:G765"/>
    <mergeCell ref="R765:V765"/>
    <mergeCell ref="A750:A754"/>
    <mergeCell ref="B1054:S1054"/>
    <mergeCell ref="B1057:V1057"/>
    <mergeCell ref="B1058:V1058"/>
    <mergeCell ref="B747:V747"/>
    <mergeCell ref="C748:V748"/>
    <mergeCell ref="D749:V749"/>
    <mergeCell ref="D766:V766"/>
    <mergeCell ref="D793:V793"/>
    <mergeCell ref="D830:V830"/>
    <mergeCell ref="D851:G851"/>
    <mergeCell ref="R851:V851"/>
    <mergeCell ref="C852:G852"/>
    <mergeCell ref="S852:V852"/>
    <mergeCell ref="C853:V853"/>
    <mergeCell ref="D854:V854"/>
    <mergeCell ref="D884:G884"/>
    <mergeCell ref="R884:V884"/>
    <mergeCell ref="D885:V885"/>
    <mergeCell ref="C892:G892"/>
    <mergeCell ref="S892:V892"/>
    <mergeCell ref="C900:G900"/>
    <mergeCell ref="S900:V900"/>
    <mergeCell ref="C901:V901"/>
    <mergeCell ref="D902:V902"/>
    <mergeCell ref="D956:G956"/>
    <mergeCell ref="R956:V956"/>
    <mergeCell ref="D957:V957"/>
    <mergeCell ref="D980:G980"/>
    <mergeCell ref="B760:B764"/>
    <mergeCell ref="C760:C764"/>
    <mergeCell ref="D760:D763"/>
    <mergeCell ref="E760:F760"/>
    <mergeCell ref="B750:B754"/>
    <mergeCell ref="C750:C754"/>
    <mergeCell ref="D750:D753"/>
    <mergeCell ref="E750:F750"/>
    <mergeCell ref="D754:G754"/>
    <mergeCell ref="R754:V754"/>
    <mergeCell ref="A755:A759"/>
    <mergeCell ref="B755:B759"/>
    <mergeCell ref="C755:C759"/>
    <mergeCell ref="D755:D758"/>
    <mergeCell ref="E755:F755"/>
    <mergeCell ref="D759:G759"/>
    <mergeCell ref="R759:V759"/>
    <mergeCell ref="A777:A781"/>
    <mergeCell ref="B777:B781"/>
    <mergeCell ref="C777:C781"/>
    <mergeCell ref="D777:D780"/>
    <mergeCell ref="E777:F777"/>
    <mergeCell ref="D781:G781"/>
    <mergeCell ref="R781:V781"/>
    <mergeCell ref="A782:A786"/>
    <mergeCell ref="B782:B786"/>
    <mergeCell ref="C782:C786"/>
    <mergeCell ref="D782:D785"/>
    <mergeCell ref="E782:F782"/>
    <mergeCell ref="D786:G786"/>
    <mergeCell ref="R786:V786"/>
    <mergeCell ref="A767:A771"/>
    <mergeCell ref="B767:B771"/>
    <mergeCell ref="C767:C771"/>
    <mergeCell ref="D767:D770"/>
    <mergeCell ref="E767:F767"/>
    <mergeCell ref="D771:G771"/>
    <mergeCell ref="R771:V771"/>
    <mergeCell ref="A772:A776"/>
    <mergeCell ref="B772:B776"/>
    <mergeCell ref="C772:C776"/>
    <mergeCell ref="D772:D775"/>
    <mergeCell ref="E772:F772"/>
    <mergeCell ref="D776:G776"/>
    <mergeCell ref="R776:V776"/>
    <mergeCell ref="A794:A798"/>
    <mergeCell ref="B794:B798"/>
    <mergeCell ref="C794:C798"/>
    <mergeCell ref="D794:D797"/>
    <mergeCell ref="E794:F794"/>
    <mergeCell ref="D798:G798"/>
    <mergeCell ref="R798:V798"/>
    <mergeCell ref="A799:A803"/>
    <mergeCell ref="B799:B803"/>
    <mergeCell ref="C799:C803"/>
    <mergeCell ref="D799:D802"/>
    <mergeCell ref="E799:F799"/>
    <mergeCell ref="D803:G803"/>
    <mergeCell ref="R803:V803"/>
    <mergeCell ref="A787:A791"/>
    <mergeCell ref="B787:B791"/>
    <mergeCell ref="C787:C791"/>
    <mergeCell ref="D787:D790"/>
    <mergeCell ref="E787:F787"/>
    <mergeCell ref="D791:G791"/>
    <mergeCell ref="R791:V791"/>
    <mergeCell ref="D792:G792"/>
    <mergeCell ref="R792:V792"/>
    <mergeCell ref="A814:A818"/>
    <mergeCell ref="B814:B818"/>
    <mergeCell ref="C814:C818"/>
    <mergeCell ref="D814:D817"/>
    <mergeCell ref="E814:F814"/>
    <mergeCell ref="D818:G818"/>
    <mergeCell ref="R818:V818"/>
    <mergeCell ref="A819:A823"/>
    <mergeCell ref="B819:B823"/>
    <mergeCell ref="C819:C823"/>
    <mergeCell ref="D819:D822"/>
    <mergeCell ref="E819:F819"/>
    <mergeCell ref="D823:G823"/>
    <mergeCell ref="R823:V823"/>
    <mergeCell ref="A804:A808"/>
    <mergeCell ref="B804:B808"/>
    <mergeCell ref="C804:C808"/>
    <mergeCell ref="D804:D807"/>
    <mergeCell ref="E804:F804"/>
    <mergeCell ref="D808:G808"/>
    <mergeCell ref="R808:V808"/>
    <mergeCell ref="A809:A813"/>
    <mergeCell ref="B809:B813"/>
    <mergeCell ref="C809:C813"/>
    <mergeCell ref="D809:D812"/>
    <mergeCell ref="E809:F809"/>
    <mergeCell ref="D813:G813"/>
    <mergeCell ref="R813:V813"/>
    <mergeCell ref="A831:A835"/>
    <mergeCell ref="B831:B835"/>
    <mergeCell ref="C831:C835"/>
    <mergeCell ref="D831:D834"/>
    <mergeCell ref="E831:F831"/>
    <mergeCell ref="D835:G835"/>
    <mergeCell ref="R835:V835"/>
    <mergeCell ref="A836:A840"/>
    <mergeCell ref="B836:B840"/>
    <mergeCell ref="C836:C840"/>
    <mergeCell ref="D836:D839"/>
    <mergeCell ref="E836:F836"/>
    <mergeCell ref="D840:G840"/>
    <mergeCell ref="R840:V840"/>
    <mergeCell ref="A824:A828"/>
    <mergeCell ref="B824:B828"/>
    <mergeCell ref="C824:C828"/>
    <mergeCell ref="D824:D827"/>
    <mergeCell ref="E824:F824"/>
    <mergeCell ref="D828:G828"/>
    <mergeCell ref="R828:V828"/>
    <mergeCell ref="D829:G829"/>
    <mergeCell ref="R829:V829"/>
    <mergeCell ref="A855:A858"/>
    <mergeCell ref="B855:B858"/>
    <mergeCell ref="C855:C858"/>
    <mergeCell ref="D855:D857"/>
    <mergeCell ref="E855:F855"/>
    <mergeCell ref="D858:G858"/>
    <mergeCell ref="R858:V858"/>
    <mergeCell ref="A859:A863"/>
    <mergeCell ref="B859:B863"/>
    <mergeCell ref="C859:C863"/>
    <mergeCell ref="D859:D862"/>
    <mergeCell ref="E859:F859"/>
    <mergeCell ref="D863:G863"/>
    <mergeCell ref="R863:V863"/>
    <mergeCell ref="A841:A845"/>
    <mergeCell ref="B841:B845"/>
    <mergeCell ref="C841:C845"/>
    <mergeCell ref="D841:D844"/>
    <mergeCell ref="E841:F841"/>
    <mergeCell ref="D845:G845"/>
    <mergeCell ref="R845:V845"/>
    <mergeCell ref="A846:A850"/>
    <mergeCell ref="B846:B850"/>
    <mergeCell ref="C846:C850"/>
    <mergeCell ref="D846:D849"/>
    <mergeCell ref="E846:F846"/>
    <mergeCell ref="D850:G850"/>
    <mergeCell ref="R850:V850"/>
    <mergeCell ref="A874:A878"/>
    <mergeCell ref="B874:B878"/>
    <mergeCell ref="C874:C878"/>
    <mergeCell ref="D874:D877"/>
    <mergeCell ref="E874:F874"/>
    <mergeCell ref="D878:G878"/>
    <mergeCell ref="R878:V878"/>
    <mergeCell ref="A879:A883"/>
    <mergeCell ref="B879:B883"/>
    <mergeCell ref="C879:C883"/>
    <mergeCell ref="D879:D882"/>
    <mergeCell ref="E879:F879"/>
    <mergeCell ref="D883:G883"/>
    <mergeCell ref="R883:V883"/>
    <mergeCell ref="A864:A868"/>
    <mergeCell ref="B864:B868"/>
    <mergeCell ref="C864:C868"/>
    <mergeCell ref="D864:D867"/>
    <mergeCell ref="E864:F864"/>
    <mergeCell ref="D868:G868"/>
    <mergeCell ref="R868:V868"/>
    <mergeCell ref="A869:A873"/>
    <mergeCell ref="B869:B873"/>
    <mergeCell ref="C869:C873"/>
    <mergeCell ref="D869:D872"/>
    <mergeCell ref="E869:F869"/>
    <mergeCell ref="D873:G873"/>
    <mergeCell ref="R873:V873"/>
    <mergeCell ref="C893:V893"/>
    <mergeCell ref="D894:V894"/>
    <mergeCell ref="A895:A899"/>
    <mergeCell ref="B895:B899"/>
    <mergeCell ref="C895:C899"/>
    <mergeCell ref="D895:D898"/>
    <mergeCell ref="E895:F895"/>
    <mergeCell ref="D899:G899"/>
    <mergeCell ref="R899:V899"/>
    <mergeCell ref="A915:A918"/>
    <mergeCell ref="B915:B918"/>
    <mergeCell ref="C915:C918"/>
    <mergeCell ref="D915:D917"/>
    <mergeCell ref="E915:F915"/>
    <mergeCell ref="D918:G918"/>
    <mergeCell ref="R918:V918"/>
    <mergeCell ref="A886:A890"/>
    <mergeCell ref="B886:B890"/>
    <mergeCell ref="C886:C890"/>
    <mergeCell ref="D886:D889"/>
    <mergeCell ref="E886:F886"/>
    <mergeCell ref="D890:G890"/>
    <mergeCell ref="R890:V890"/>
    <mergeCell ref="D891:G891"/>
    <mergeCell ref="R891:V891"/>
    <mergeCell ref="D908:G908"/>
    <mergeCell ref="R908:V908"/>
    <mergeCell ref="C909:G909"/>
    <mergeCell ref="S909:V909"/>
    <mergeCell ref="B910:G910"/>
    <mergeCell ref="R910:V910"/>
    <mergeCell ref="B912:V912"/>
    <mergeCell ref="C913:V913"/>
    <mergeCell ref="D914:V914"/>
    <mergeCell ref="A929:A931"/>
    <mergeCell ref="B929:B931"/>
    <mergeCell ref="C929:C931"/>
    <mergeCell ref="D929:D930"/>
    <mergeCell ref="E929:F929"/>
    <mergeCell ref="D931:G931"/>
    <mergeCell ref="R931:V931"/>
    <mergeCell ref="A903:A907"/>
    <mergeCell ref="B903:B907"/>
    <mergeCell ref="C903:C907"/>
    <mergeCell ref="D903:D906"/>
    <mergeCell ref="E903:F903"/>
    <mergeCell ref="D907:G907"/>
    <mergeCell ref="R907:V907"/>
    <mergeCell ref="A923:A925"/>
    <mergeCell ref="B923:B925"/>
    <mergeCell ref="C923:C925"/>
    <mergeCell ref="D923:D924"/>
    <mergeCell ref="E923:F923"/>
    <mergeCell ref="D925:G925"/>
    <mergeCell ref="R925:V925"/>
    <mergeCell ref="A926:A928"/>
    <mergeCell ref="B926:B928"/>
    <mergeCell ref="C926:C928"/>
    <mergeCell ref="D926:D927"/>
    <mergeCell ref="E926:F926"/>
    <mergeCell ref="D928:G928"/>
    <mergeCell ref="R928:V928"/>
    <mergeCell ref="A919:A922"/>
    <mergeCell ref="B919:B922"/>
    <mergeCell ref="C919:C922"/>
    <mergeCell ref="D919:D921"/>
    <mergeCell ref="E919:F919"/>
    <mergeCell ref="D922:G922"/>
    <mergeCell ref="R922:V922"/>
    <mergeCell ref="A935:A939"/>
    <mergeCell ref="B935:B939"/>
    <mergeCell ref="C935:C939"/>
    <mergeCell ref="D935:D938"/>
    <mergeCell ref="E935:F935"/>
    <mergeCell ref="D939:G939"/>
    <mergeCell ref="R939:V939"/>
    <mergeCell ref="A940:A943"/>
    <mergeCell ref="B940:B943"/>
    <mergeCell ref="C940:C943"/>
    <mergeCell ref="D940:D942"/>
    <mergeCell ref="E940:F940"/>
    <mergeCell ref="D943:G943"/>
    <mergeCell ref="R943:V943"/>
    <mergeCell ref="A932:A934"/>
    <mergeCell ref="B932:B934"/>
    <mergeCell ref="C932:C934"/>
    <mergeCell ref="D932:D933"/>
    <mergeCell ref="E932:F932"/>
    <mergeCell ref="D934:G934"/>
    <mergeCell ref="R934:V934"/>
    <mergeCell ref="A950:A952"/>
    <mergeCell ref="B950:B952"/>
    <mergeCell ref="C950:C952"/>
    <mergeCell ref="D950:D951"/>
    <mergeCell ref="E950:F950"/>
    <mergeCell ref="D952:G952"/>
    <mergeCell ref="R952:V952"/>
    <mergeCell ref="A953:A955"/>
    <mergeCell ref="B953:B955"/>
    <mergeCell ref="C953:C955"/>
    <mergeCell ref="D953:D954"/>
    <mergeCell ref="E953:F953"/>
    <mergeCell ref="D955:G955"/>
    <mergeCell ref="R955:V955"/>
    <mergeCell ref="A944:A946"/>
    <mergeCell ref="B944:B946"/>
    <mergeCell ref="C944:C946"/>
    <mergeCell ref="D944:D945"/>
    <mergeCell ref="E944:F944"/>
    <mergeCell ref="D946:G946"/>
    <mergeCell ref="R946:V946"/>
    <mergeCell ref="A947:A949"/>
    <mergeCell ref="B947:B949"/>
    <mergeCell ref="C947:C949"/>
    <mergeCell ref="D947:D948"/>
    <mergeCell ref="E947:F947"/>
    <mergeCell ref="D949:G949"/>
    <mergeCell ref="R949:V949"/>
    <mergeCell ref="A962:A964"/>
    <mergeCell ref="B962:B964"/>
    <mergeCell ref="C962:C964"/>
    <mergeCell ref="D962:D963"/>
    <mergeCell ref="E962:F962"/>
    <mergeCell ref="D964:G964"/>
    <mergeCell ref="R964:V964"/>
    <mergeCell ref="A965:A967"/>
    <mergeCell ref="B965:B967"/>
    <mergeCell ref="C965:C967"/>
    <mergeCell ref="D965:D966"/>
    <mergeCell ref="E965:F965"/>
    <mergeCell ref="D967:G967"/>
    <mergeCell ref="R967:V967"/>
    <mergeCell ref="A958:A961"/>
    <mergeCell ref="B958:B961"/>
    <mergeCell ref="C958:C961"/>
    <mergeCell ref="D958:D960"/>
    <mergeCell ref="E958:F958"/>
    <mergeCell ref="D961:G961"/>
    <mergeCell ref="R961:V961"/>
    <mergeCell ref="A974:A976"/>
    <mergeCell ref="B974:B976"/>
    <mergeCell ref="C974:C976"/>
    <mergeCell ref="D974:D975"/>
    <mergeCell ref="E974:F974"/>
    <mergeCell ref="D976:G976"/>
    <mergeCell ref="R976:V976"/>
    <mergeCell ref="A977:A979"/>
    <mergeCell ref="B977:B979"/>
    <mergeCell ref="C977:C979"/>
    <mergeCell ref="D977:D978"/>
    <mergeCell ref="E977:F977"/>
    <mergeCell ref="D979:G979"/>
    <mergeCell ref="R979:V979"/>
    <mergeCell ref="A968:A970"/>
    <mergeCell ref="B968:B970"/>
    <mergeCell ref="C968:C970"/>
    <mergeCell ref="D968:D969"/>
    <mergeCell ref="E968:F968"/>
    <mergeCell ref="D970:G970"/>
    <mergeCell ref="R970:V970"/>
    <mergeCell ref="A971:A973"/>
    <mergeCell ref="B971:B973"/>
    <mergeCell ref="C971:C973"/>
    <mergeCell ref="D971:D972"/>
    <mergeCell ref="E971:F971"/>
    <mergeCell ref="D973:G973"/>
    <mergeCell ref="R973:V973"/>
    <mergeCell ref="A985:A987"/>
    <mergeCell ref="B985:B987"/>
    <mergeCell ref="C985:C987"/>
    <mergeCell ref="D985:D986"/>
    <mergeCell ref="E985:F985"/>
    <mergeCell ref="D987:G987"/>
    <mergeCell ref="R987:V987"/>
    <mergeCell ref="A988:A990"/>
    <mergeCell ref="B988:B990"/>
    <mergeCell ref="C988:C990"/>
    <mergeCell ref="D988:D989"/>
    <mergeCell ref="E988:F988"/>
    <mergeCell ref="D990:G990"/>
    <mergeCell ref="R990:V990"/>
    <mergeCell ref="A982:A984"/>
    <mergeCell ref="B982:B984"/>
    <mergeCell ref="C982:C984"/>
    <mergeCell ref="D982:D983"/>
    <mergeCell ref="E982:F982"/>
    <mergeCell ref="D984:G984"/>
    <mergeCell ref="R984:V984"/>
    <mergeCell ref="A996:A998"/>
    <mergeCell ref="B996:B998"/>
    <mergeCell ref="C996:C998"/>
    <mergeCell ref="D996:D997"/>
    <mergeCell ref="E996:F996"/>
    <mergeCell ref="D998:G998"/>
    <mergeCell ref="R998:V998"/>
    <mergeCell ref="A999:A1001"/>
    <mergeCell ref="B999:B1001"/>
    <mergeCell ref="C999:C1001"/>
    <mergeCell ref="D999:D1000"/>
    <mergeCell ref="E999:F999"/>
    <mergeCell ref="D1001:G1001"/>
    <mergeCell ref="R1001:V1001"/>
    <mergeCell ref="D992:V992"/>
    <mergeCell ref="A993:A995"/>
    <mergeCell ref="B993:B995"/>
    <mergeCell ref="C993:C995"/>
    <mergeCell ref="D993:D994"/>
    <mergeCell ref="E993:F993"/>
    <mergeCell ref="D995:G995"/>
    <mergeCell ref="R995:V995"/>
    <mergeCell ref="D1008:G1008"/>
    <mergeCell ref="R1008:V1008"/>
    <mergeCell ref="C1009:G1009"/>
    <mergeCell ref="S1009:V1009"/>
    <mergeCell ref="B1010:G1010"/>
    <mergeCell ref="R1010:V1010"/>
    <mergeCell ref="B1012:U1012"/>
    <mergeCell ref="C1013:U1013"/>
    <mergeCell ref="D1014:U1014"/>
    <mergeCell ref="A1015:A1023"/>
    <mergeCell ref="B1015:B1023"/>
    <mergeCell ref="C1015:C1023"/>
    <mergeCell ref="D1015:D1018"/>
    <mergeCell ref="E1015:F1015"/>
    <mergeCell ref="D1023:G1023"/>
    <mergeCell ref="A1002:A1004"/>
    <mergeCell ref="B1002:B1004"/>
    <mergeCell ref="C1002:C1004"/>
    <mergeCell ref="D1002:D1003"/>
    <mergeCell ref="E1002:F1002"/>
    <mergeCell ref="D1004:G1004"/>
    <mergeCell ref="R1004:V1004"/>
    <mergeCell ref="A1005:A1007"/>
    <mergeCell ref="B1005:B1007"/>
    <mergeCell ref="C1005:C1007"/>
    <mergeCell ref="D1005:D1006"/>
    <mergeCell ref="E1005:F1005"/>
    <mergeCell ref="D1007:G1007"/>
    <mergeCell ref="R1007:V1007"/>
    <mergeCell ref="C1043:C1045"/>
    <mergeCell ref="D1043:D1044"/>
    <mergeCell ref="E1043:F1043"/>
    <mergeCell ref="D1045:G1045"/>
    <mergeCell ref="Q1045:U1045"/>
    <mergeCell ref="Q1023:U1023"/>
    <mergeCell ref="A1024:A1030"/>
    <mergeCell ref="B1024:B1030"/>
    <mergeCell ref="C1024:C1030"/>
    <mergeCell ref="D1024:D1027"/>
    <mergeCell ref="E1024:F1024"/>
    <mergeCell ref="D1030:G1030"/>
    <mergeCell ref="Q1030:U1030"/>
    <mergeCell ref="A1031:A1033"/>
    <mergeCell ref="B1031:B1033"/>
    <mergeCell ref="C1031:C1033"/>
    <mergeCell ref="D1031:D1032"/>
    <mergeCell ref="E1031:F1031"/>
    <mergeCell ref="D1033:G1033"/>
    <mergeCell ref="Q1033:U1033"/>
    <mergeCell ref="D1034:G1034"/>
    <mergeCell ref="Q1034:U1034"/>
    <mergeCell ref="D1046:G1046"/>
    <mergeCell ref="Q1046:U1046"/>
    <mergeCell ref="D1047:U1047"/>
    <mergeCell ref="A1048:A1050"/>
    <mergeCell ref="B1048:B1050"/>
    <mergeCell ref="C1048:C1050"/>
    <mergeCell ref="D1048:D1049"/>
    <mergeCell ref="E1048:F1048"/>
    <mergeCell ref="D1050:G1050"/>
    <mergeCell ref="Q1050:U1050"/>
    <mergeCell ref="D1051:G1051"/>
    <mergeCell ref="Q1051:U1051"/>
    <mergeCell ref="C1052:G1052"/>
    <mergeCell ref="R1052:U1052"/>
    <mergeCell ref="B1053:G1053"/>
    <mergeCell ref="Q1053:U1053"/>
    <mergeCell ref="D1035:U1035"/>
    <mergeCell ref="A1036:A1038"/>
    <mergeCell ref="B1036:B1038"/>
    <mergeCell ref="C1036:C1038"/>
    <mergeCell ref="D1036:D1037"/>
    <mergeCell ref="E1036:F1036"/>
    <mergeCell ref="D1038:G1038"/>
    <mergeCell ref="Q1038:U1038"/>
    <mergeCell ref="D1039:G1039"/>
    <mergeCell ref="Q1039:U1039"/>
    <mergeCell ref="C1040:G1040"/>
    <mergeCell ref="R1040:U1040"/>
    <mergeCell ref="C1041:U1041"/>
    <mergeCell ref="D1042:U1042"/>
    <mergeCell ref="A1043:A1045"/>
    <mergeCell ref="B1043:B1045"/>
  </mergeCells>
  <phoneticPr fontId="24" type="noConversion"/>
  <pageMargins left="0.23622047244094491" right="0.23622047244094491" top="0.74803149606299213" bottom="0.74803149606299213" header="0.31496062992125984" footer="0.31496062992125984"/>
  <pageSetup paperSize="9" scale="65"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42"/>
  <sheetViews>
    <sheetView workbookViewId="0">
      <selection activeCell="AA1" sqref="AA1:AE1"/>
    </sheetView>
  </sheetViews>
  <sheetFormatPr defaultRowHeight="12.75"/>
  <cols>
    <col min="1" max="1" width="2.85546875" style="1" customWidth="1"/>
    <col min="2" max="5" width="2.7109375" style="1" customWidth="1"/>
    <col min="6" max="6" width="38.28515625" style="4" customWidth="1"/>
    <col min="7" max="7" width="6.140625" style="4" customWidth="1"/>
    <col min="8" max="8" width="7.85546875" style="4" customWidth="1"/>
    <col min="9" max="9" width="4.28515625" style="4" customWidth="1"/>
    <col min="10" max="10" width="4.85546875" style="4" customWidth="1"/>
    <col min="11" max="11" width="5.42578125" style="4" customWidth="1"/>
    <col min="12" max="12" width="4.7109375" style="4" customWidth="1"/>
    <col min="13" max="13" width="5.28515625" style="4" customWidth="1"/>
    <col min="14" max="14" width="5.140625" style="4" customWidth="1"/>
    <col min="15" max="16" width="5" style="4" customWidth="1"/>
    <col min="17" max="17" width="8.42578125" style="4" customWidth="1"/>
    <col min="18" max="18" width="4.85546875" style="4" customWidth="1"/>
    <col min="19" max="19" width="4.7109375" style="4" customWidth="1"/>
    <col min="20" max="20" width="5.140625" style="4" customWidth="1"/>
    <col min="21" max="21" width="5.28515625" style="4" customWidth="1"/>
    <col min="22" max="22" width="4.7109375" style="4" customWidth="1"/>
    <col min="23" max="23" width="5" style="4" customWidth="1"/>
    <col min="24" max="24" width="5.42578125" style="4" customWidth="1"/>
    <col min="25" max="25" width="4.7109375" style="4" customWidth="1"/>
    <col min="26" max="26" width="16.7109375" style="1" customWidth="1"/>
    <col min="27" max="27" width="20" style="1" customWidth="1"/>
    <col min="28" max="28" width="4.42578125" style="1" customWidth="1"/>
    <col min="29" max="29" width="4.28515625" style="1" customWidth="1"/>
    <col min="30" max="30" width="4.140625" style="1" customWidth="1"/>
    <col min="31" max="31" width="8.140625" style="1" customWidth="1"/>
    <col min="32" max="16384" width="9.140625" style="1"/>
  </cols>
  <sheetData>
    <row r="1" spans="1:31" ht="48" customHeight="1">
      <c r="F1" s="730"/>
      <c r="G1" s="730"/>
      <c r="H1" s="730"/>
      <c r="I1" s="730"/>
      <c r="J1" s="730"/>
      <c r="K1" s="730"/>
      <c r="L1" s="730"/>
      <c r="M1" s="730"/>
      <c r="N1" s="730"/>
      <c r="O1" s="730"/>
      <c r="P1" s="730"/>
      <c r="Q1" s="730"/>
      <c r="R1" s="730"/>
      <c r="S1" s="730"/>
      <c r="T1" s="730"/>
      <c r="U1" s="730"/>
      <c r="V1" s="730"/>
      <c r="W1" s="730"/>
      <c r="X1" s="730"/>
      <c r="Y1" s="730"/>
      <c r="Z1" s="730"/>
      <c r="AA1" s="730" t="s">
        <v>168</v>
      </c>
      <c r="AB1" s="770"/>
      <c r="AC1" s="770"/>
      <c r="AD1" s="770"/>
      <c r="AE1" s="770"/>
    </row>
    <row r="2" spans="1:31" ht="17.25" customHeight="1">
      <c r="F2" s="730"/>
      <c r="G2" s="730"/>
      <c r="H2" s="730"/>
      <c r="I2" s="730"/>
      <c r="J2" s="730"/>
      <c r="K2" s="730"/>
      <c r="L2" s="730"/>
      <c r="M2" s="730"/>
      <c r="N2" s="730"/>
      <c r="O2" s="730"/>
      <c r="P2" s="730"/>
      <c r="Q2" s="730"/>
      <c r="R2" s="730"/>
      <c r="S2" s="730"/>
      <c r="T2" s="730"/>
      <c r="U2" s="730"/>
      <c r="V2" s="730"/>
      <c r="W2" s="730"/>
      <c r="X2" s="730"/>
      <c r="Y2" s="730"/>
      <c r="Z2" s="730"/>
      <c r="AA2" s="156" t="s">
        <v>1</v>
      </c>
    </row>
    <row r="3" spans="1:31" ht="7.5" customHeight="1">
      <c r="F3" s="178"/>
      <c r="G3" s="178"/>
      <c r="H3" s="178"/>
      <c r="I3" s="178"/>
      <c r="J3" s="178"/>
      <c r="K3" s="178"/>
      <c r="L3" s="178"/>
      <c r="M3" s="178"/>
      <c r="N3" s="178"/>
      <c r="O3" s="178"/>
      <c r="P3" s="178"/>
      <c r="Q3" s="178"/>
      <c r="R3" s="178"/>
      <c r="S3" s="178"/>
      <c r="T3" s="178"/>
      <c r="U3" s="178"/>
      <c r="V3" s="178"/>
      <c r="W3" s="178"/>
      <c r="X3" s="178"/>
      <c r="Y3" s="178"/>
      <c r="Z3" s="178"/>
      <c r="AA3" s="156"/>
    </row>
    <row r="4" spans="1:31" ht="27" customHeight="1">
      <c r="B4" s="784" t="s">
        <v>167</v>
      </c>
      <c r="C4" s="784"/>
      <c r="D4" s="784"/>
      <c r="E4" s="784"/>
      <c r="F4" s="784"/>
      <c r="G4" s="784"/>
      <c r="H4" s="784"/>
      <c r="I4" s="784"/>
      <c r="J4" s="784"/>
      <c r="K4" s="784"/>
      <c r="L4" s="784"/>
      <c r="M4" s="784"/>
      <c r="N4" s="784"/>
      <c r="O4" s="784"/>
      <c r="P4" s="784"/>
      <c r="Q4" s="784"/>
      <c r="R4" s="784"/>
      <c r="S4" s="784"/>
      <c r="T4" s="784"/>
      <c r="U4" s="784"/>
      <c r="V4" s="784"/>
      <c r="W4" s="784"/>
      <c r="X4" s="784"/>
      <c r="Y4" s="784"/>
      <c r="Z4" s="784"/>
      <c r="AA4" s="784"/>
      <c r="AB4" s="784"/>
      <c r="AC4" s="784"/>
      <c r="AD4" s="784"/>
      <c r="AE4" s="784"/>
    </row>
    <row r="5" spans="1:31" ht="30" customHeight="1">
      <c r="A5" s="785" t="s">
        <v>156</v>
      </c>
      <c r="B5" s="786"/>
      <c r="C5" s="786"/>
      <c r="D5" s="786"/>
      <c r="E5" s="786"/>
      <c r="F5" s="786"/>
      <c r="G5" s="786"/>
      <c r="H5" s="786"/>
      <c r="I5" s="786"/>
      <c r="J5" s="786"/>
      <c r="K5" s="786"/>
      <c r="L5" s="786"/>
      <c r="M5" s="786"/>
      <c r="N5" s="786"/>
      <c r="O5" s="786"/>
      <c r="P5" s="786"/>
      <c r="Q5" s="786"/>
      <c r="R5" s="786"/>
      <c r="S5" s="786"/>
      <c r="T5" s="786"/>
      <c r="U5" s="786"/>
      <c r="V5" s="786"/>
      <c r="W5" s="786"/>
      <c r="X5" s="786"/>
      <c r="Y5" s="786"/>
      <c r="Z5" s="786"/>
      <c r="AA5" s="786"/>
      <c r="AB5" s="786"/>
      <c r="AC5" s="786"/>
      <c r="AD5" s="786"/>
      <c r="AE5" s="786"/>
    </row>
    <row r="6" spans="1:31" ht="46.5" customHeight="1">
      <c r="A6" s="731" t="s">
        <v>166</v>
      </c>
      <c r="B6" s="731"/>
      <c r="C6" s="731"/>
      <c r="D6" s="731"/>
      <c r="E6" s="731"/>
      <c r="F6" s="731"/>
      <c r="G6" s="731"/>
      <c r="H6" s="731"/>
      <c r="I6" s="731"/>
      <c r="J6" s="731"/>
      <c r="K6" s="731"/>
      <c r="L6" s="731"/>
      <c r="M6" s="731"/>
      <c r="N6" s="731"/>
      <c r="O6" s="731"/>
      <c r="P6" s="731"/>
      <c r="Q6" s="731"/>
      <c r="R6" s="731"/>
      <c r="S6" s="731"/>
      <c r="T6" s="731"/>
      <c r="U6" s="731"/>
      <c r="V6" s="731"/>
      <c r="W6" s="731"/>
      <c r="X6" s="731"/>
      <c r="Y6" s="731"/>
      <c r="Z6" s="731"/>
      <c r="AA6" s="731"/>
      <c r="AB6" s="731"/>
      <c r="AC6" s="731"/>
      <c r="AD6" s="731"/>
      <c r="AE6" s="731"/>
    </row>
    <row r="7" spans="1:31" ht="6.75" customHeight="1">
      <c r="AA7" s="178"/>
      <c r="AB7" s="178"/>
      <c r="AC7" s="178"/>
      <c r="AD7" s="178"/>
      <c r="AE7" s="178"/>
    </row>
    <row r="8" spans="1:31" s="72" customFormat="1" ht="12.75" customHeight="1">
      <c r="A8" s="748" t="s">
        <v>155</v>
      </c>
      <c r="B8" s="748" t="s">
        <v>8</v>
      </c>
      <c r="C8" s="748" t="s">
        <v>9</v>
      </c>
      <c r="D8" s="748" t="s">
        <v>10</v>
      </c>
      <c r="E8" s="748" t="s">
        <v>152</v>
      </c>
      <c r="F8" s="751" t="s">
        <v>25</v>
      </c>
      <c r="G8" s="748" t="s">
        <v>13</v>
      </c>
      <c r="H8" s="748" t="s">
        <v>4</v>
      </c>
      <c r="I8" s="732" t="s">
        <v>164</v>
      </c>
      <c r="J8" s="733"/>
      <c r="K8" s="733"/>
      <c r="L8" s="733"/>
      <c r="M8" s="733"/>
      <c r="N8" s="733"/>
      <c r="O8" s="733"/>
      <c r="P8" s="734"/>
      <c r="Q8" s="748" t="s">
        <v>5</v>
      </c>
      <c r="R8" s="732" t="s">
        <v>164</v>
      </c>
      <c r="S8" s="733"/>
      <c r="T8" s="733"/>
      <c r="U8" s="733"/>
      <c r="V8" s="733"/>
      <c r="W8" s="733"/>
      <c r="X8" s="733"/>
      <c r="Y8" s="734"/>
      <c r="Z8" s="782" t="s">
        <v>6</v>
      </c>
      <c r="AA8" s="783" t="s">
        <v>143</v>
      </c>
      <c r="AB8" s="783"/>
      <c r="AC8" s="783"/>
      <c r="AD8" s="783"/>
      <c r="AE8" s="783"/>
    </row>
    <row r="9" spans="1:31" s="72" customFormat="1" ht="10.5" customHeight="1">
      <c r="A9" s="748"/>
      <c r="B9" s="748"/>
      <c r="C9" s="748"/>
      <c r="D9" s="748"/>
      <c r="E9" s="748"/>
      <c r="F9" s="751"/>
      <c r="G9" s="748"/>
      <c r="H9" s="748"/>
      <c r="I9" s="735"/>
      <c r="J9" s="736"/>
      <c r="K9" s="736"/>
      <c r="L9" s="736"/>
      <c r="M9" s="736"/>
      <c r="N9" s="736"/>
      <c r="O9" s="736"/>
      <c r="P9" s="737"/>
      <c r="Q9" s="748"/>
      <c r="R9" s="735"/>
      <c r="S9" s="736"/>
      <c r="T9" s="736"/>
      <c r="U9" s="736"/>
      <c r="V9" s="736"/>
      <c r="W9" s="736"/>
      <c r="X9" s="736"/>
      <c r="Y9" s="737"/>
      <c r="Z9" s="782"/>
      <c r="AA9" s="783"/>
      <c r="AB9" s="783"/>
      <c r="AC9" s="783"/>
      <c r="AD9" s="783"/>
      <c r="AE9" s="783"/>
    </row>
    <row r="10" spans="1:31" s="72" customFormat="1" ht="101.25" customHeight="1">
      <c r="A10" s="748"/>
      <c r="B10" s="748"/>
      <c r="C10" s="748"/>
      <c r="D10" s="748"/>
      <c r="E10" s="748"/>
      <c r="F10" s="751"/>
      <c r="G10" s="748"/>
      <c r="H10" s="748"/>
      <c r="I10" s="179" t="s">
        <v>169</v>
      </c>
      <c r="J10" s="179" t="s">
        <v>162</v>
      </c>
      <c r="K10" s="179" t="s">
        <v>163</v>
      </c>
      <c r="L10" s="179" t="s">
        <v>158</v>
      </c>
      <c r="M10" s="179" t="s">
        <v>159</v>
      </c>
      <c r="N10" s="179" t="s">
        <v>160</v>
      </c>
      <c r="O10" s="179" t="s">
        <v>165</v>
      </c>
      <c r="P10" s="179" t="s">
        <v>161</v>
      </c>
      <c r="Q10" s="748"/>
      <c r="R10" s="179" t="s">
        <v>170</v>
      </c>
      <c r="S10" s="179" t="s">
        <v>162</v>
      </c>
      <c r="T10" s="179" t="s">
        <v>163</v>
      </c>
      <c r="U10" s="179" t="s">
        <v>158</v>
      </c>
      <c r="V10" s="179" t="s">
        <v>159</v>
      </c>
      <c r="W10" s="179" t="s">
        <v>160</v>
      </c>
      <c r="X10" s="179" t="s">
        <v>165</v>
      </c>
      <c r="Y10" s="179" t="s">
        <v>161</v>
      </c>
      <c r="Z10" s="782"/>
      <c r="AA10" s="180" t="s">
        <v>149</v>
      </c>
      <c r="AB10" s="157" t="s">
        <v>141</v>
      </c>
      <c r="AC10" s="157" t="s">
        <v>142</v>
      </c>
      <c r="AD10" s="157" t="s">
        <v>2</v>
      </c>
      <c r="AE10" s="179" t="s">
        <v>3</v>
      </c>
    </row>
    <row r="11" spans="1:31" s="4" customFormat="1" ht="15" customHeight="1">
      <c r="A11" s="168" t="s">
        <v>16</v>
      </c>
      <c r="B11" s="567" t="s">
        <v>151</v>
      </c>
      <c r="C11" s="568"/>
      <c r="D11" s="568"/>
      <c r="E11" s="568"/>
      <c r="F11" s="568"/>
      <c r="G11" s="568"/>
      <c r="H11" s="568"/>
      <c r="I11" s="568"/>
      <c r="J11" s="568"/>
      <c r="K11" s="568"/>
      <c r="L11" s="568"/>
      <c r="M11" s="568"/>
      <c r="N11" s="568"/>
      <c r="O11" s="568"/>
      <c r="P11" s="568"/>
      <c r="Q11" s="568"/>
      <c r="R11" s="568"/>
      <c r="S11" s="568"/>
      <c r="T11" s="568"/>
      <c r="U11" s="568"/>
      <c r="V11" s="568"/>
      <c r="W11" s="568"/>
      <c r="X11" s="568"/>
      <c r="Y11" s="568"/>
      <c r="Z11" s="568"/>
      <c r="AA11" s="568"/>
      <c r="AB11" s="568"/>
      <c r="AC11" s="568"/>
      <c r="AD11" s="568"/>
      <c r="AE11" s="568"/>
    </row>
    <row r="12" spans="1:31" s="4" customFormat="1" ht="15" customHeight="1">
      <c r="A12" s="167" t="s">
        <v>16</v>
      </c>
      <c r="B12" s="158" t="s">
        <v>16</v>
      </c>
      <c r="C12" s="577" t="s">
        <v>144</v>
      </c>
      <c r="D12" s="577"/>
      <c r="E12" s="577"/>
      <c r="F12" s="577"/>
      <c r="G12" s="577"/>
      <c r="H12" s="577"/>
      <c r="I12" s="577"/>
      <c r="J12" s="577"/>
      <c r="K12" s="577"/>
      <c r="L12" s="577"/>
      <c r="M12" s="577"/>
      <c r="N12" s="577"/>
      <c r="O12" s="577"/>
      <c r="P12" s="577"/>
      <c r="Q12" s="577"/>
      <c r="R12" s="577"/>
      <c r="S12" s="577"/>
      <c r="T12" s="577"/>
      <c r="U12" s="577"/>
      <c r="V12" s="577"/>
      <c r="W12" s="577"/>
      <c r="X12" s="577"/>
      <c r="Y12" s="577"/>
      <c r="Z12" s="577"/>
      <c r="AA12" s="577"/>
      <c r="AB12" s="577"/>
      <c r="AC12" s="577"/>
      <c r="AD12" s="577"/>
      <c r="AE12" s="577"/>
    </row>
    <row r="13" spans="1:31" s="4" customFormat="1" ht="15" customHeight="1">
      <c r="A13" s="167" t="s">
        <v>16</v>
      </c>
      <c r="B13" s="176" t="s">
        <v>16</v>
      </c>
      <c r="C13" s="177" t="s">
        <v>16</v>
      </c>
      <c r="D13" s="578" t="s">
        <v>145</v>
      </c>
      <c r="E13" s="578"/>
      <c r="F13" s="578"/>
      <c r="G13" s="578"/>
      <c r="H13" s="578"/>
      <c r="I13" s="578"/>
      <c r="J13" s="578"/>
      <c r="K13" s="578"/>
      <c r="L13" s="578"/>
      <c r="M13" s="578"/>
      <c r="N13" s="578"/>
      <c r="O13" s="578"/>
      <c r="P13" s="578"/>
      <c r="Q13" s="578"/>
      <c r="R13" s="578"/>
      <c r="S13" s="578"/>
      <c r="T13" s="578"/>
      <c r="U13" s="578"/>
      <c r="V13" s="578"/>
      <c r="W13" s="578"/>
      <c r="X13" s="578"/>
      <c r="Y13" s="578"/>
      <c r="Z13" s="578"/>
      <c r="AA13" s="578"/>
      <c r="AB13" s="578"/>
      <c r="AC13" s="578"/>
      <c r="AD13" s="578"/>
      <c r="AE13" s="578"/>
    </row>
    <row r="14" spans="1:31" s="72" customFormat="1" ht="15" customHeight="1">
      <c r="A14" s="779" t="s">
        <v>16</v>
      </c>
      <c r="B14" s="570" t="s">
        <v>16</v>
      </c>
      <c r="C14" s="571" t="s">
        <v>16</v>
      </c>
      <c r="D14" s="531" t="s">
        <v>16</v>
      </c>
      <c r="E14" s="666"/>
      <c r="F14" s="667"/>
      <c r="G14" s="171"/>
      <c r="H14" s="171"/>
      <c r="I14" s="171"/>
      <c r="J14" s="171"/>
      <c r="K14" s="171"/>
      <c r="L14" s="171"/>
      <c r="M14" s="171"/>
      <c r="N14" s="171"/>
      <c r="O14" s="171"/>
      <c r="P14" s="171"/>
      <c r="Q14" s="171"/>
      <c r="R14" s="171"/>
      <c r="S14" s="171"/>
      <c r="T14" s="171"/>
      <c r="U14" s="171"/>
      <c r="V14" s="171"/>
      <c r="W14" s="171"/>
      <c r="X14" s="171"/>
      <c r="Y14" s="171"/>
      <c r="Z14" s="171"/>
      <c r="AA14" s="159"/>
      <c r="AB14" s="159"/>
      <c r="AC14" s="159"/>
      <c r="AD14" s="159"/>
      <c r="AE14" s="159"/>
    </row>
    <row r="15" spans="1:31" s="72" customFormat="1" ht="15" customHeight="1">
      <c r="A15" s="780"/>
      <c r="B15" s="570"/>
      <c r="C15" s="571"/>
      <c r="D15" s="561"/>
      <c r="E15" s="173" t="s">
        <v>16</v>
      </c>
      <c r="F15" s="159" t="s">
        <v>146</v>
      </c>
      <c r="G15" s="160"/>
      <c r="H15" s="186">
        <f>I15+J15+K15+L15+M15+N15+O15+P15</f>
        <v>0</v>
      </c>
      <c r="I15" s="187"/>
      <c r="J15" s="187"/>
      <c r="K15" s="187"/>
      <c r="L15" s="187"/>
      <c r="M15" s="187"/>
      <c r="N15" s="187"/>
      <c r="O15" s="187"/>
      <c r="P15" s="187"/>
      <c r="Q15" s="186">
        <f>R15+S15+T15+U15+V15+W15+X15+Y15</f>
        <v>0</v>
      </c>
      <c r="R15" s="187"/>
      <c r="S15" s="187"/>
      <c r="T15" s="187"/>
      <c r="U15" s="187"/>
      <c r="V15" s="187"/>
      <c r="W15" s="187"/>
      <c r="X15" s="187"/>
      <c r="Y15" s="187"/>
      <c r="Z15" s="191"/>
      <c r="AA15" s="161"/>
      <c r="AB15" s="161"/>
      <c r="AC15" s="161"/>
      <c r="AD15" s="161"/>
      <c r="AE15" s="161"/>
    </row>
    <row r="16" spans="1:31" s="72" customFormat="1" ht="15" customHeight="1">
      <c r="A16" s="780"/>
      <c r="B16" s="570"/>
      <c r="C16" s="571"/>
      <c r="D16" s="561"/>
      <c r="E16" s="173" t="s">
        <v>17</v>
      </c>
      <c r="F16" s="159"/>
      <c r="G16" s="160"/>
      <c r="H16" s="186">
        <f>I16+J16+K16+L16+M16+N16+O16+P16</f>
        <v>0</v>
      </c>
      <c r="I16" s="187"/>
      <c r="J16" s="187"/>
      <c r="K16" s="187"/>
      <c r="L16" s="187"/>
      <c r="M16" s="187"/>
      <c r="N16" s="187"/>
      <c r="O16" s="187"/>
      <c r="P16" s="187"/>
      <c r="Q16" s="186">
        <f>R16+S16+T16+U16+V16+W16+X16+Y16</f>
        <v>0</v>
      </c>
      <c r="R16" s="187"/>
      <c r="S16" s="187"/>
      <c r="T16" s="187"/>
      <c r="U16" s="187"/>
      <c r="V16" s="187"/>
      <c r="W16" s="187"/>
      <c r="X16" s="187"/>
      <c r="Y16" s="187"/>
      <c r="Z16" s="191"/>
      <c r="AA16" s="161"/>
      <c r="AB16" s="161"/>
      <c r="AC16" s="161"/>
      <c r="AD16" s="161"/>
      <c r="AE16" s="161"/>
    </row>
    <row r="17" spans="1:31" s="72" customFormat="1" ht="15" customHeight="1">
      <c r="A17" s="780"/>
      <c r="B17" s="570"/>
      <c r="C17" s="571"/>
      <c r="D17" s="532"/>
      <c r="E17" s="172" t="s">
        <v>18</v>
      </c>
      <c r="F17" s="163"/>
      <c r="G17" s="164"/>
      <c r="H17" s="186">
        <f>I17+J17+K17+L17+M17+N17+O17+P17</f>
        <v>0</v>
      </c>
      <c r="I17" s="187"/>
      <c r="J17" s="187"/>
      <c r="K17" s="187"/>
      <c r="L17" s="187"/>
      <c r="M17" s="187"/>
      <c r="N17" s="187"/>
      <c r="O17" s="187"/>
      <c r="P17" s="187"/>
      <c r="Q17" s="186">
        <f>R17+S17+T17+U17+V17+W17+X17+Y17</f>
        <v>0</v>
      </c>
      <c r="R17" s="187"/>
      <c r="S17" s="187"/>
      <c r="T17" s="187"/>
      <c r="U17" s="187"/>
      <c r="V17" s="187"/>
      <c r="W17" s="187"/>
      <c r="X17" s="187"/>
      <c r="Y17" s="187"/>
      <c r="Z17" s="191"/>
      <c r="AA17" s="161"/>
      <c r="AB17" s="161"/>
      <c r="AC17" s="161"/>
      <c r="AD17" s="161"/>
      <c r="AE17" s="161"/>
    </row>
    <row r="18" spans="1:31" s="4" customFormat="1" ht="15" customHeight="1">
      <c r="A18" s="781"/>
      <c r="B18" s="570"/>
      <c r="C18" s="571"/>
      <c r="D18" s="575" t="s">
        <v>21</v>
      </c>
      <c r="E18" s="575"/>
      <c r="F18" s="575"/>
      <c r="G18" s="575"/>
      <c r="H18" s="189">
        <f>H15+H16+H17</f>
        <v>0</v>
      </c>
      <c r="I18" s="189">
        <f t="shared" ref="I18:P18" si="0">I15+I16+I17</f>
        <v>0</v>
      </c>
      <c r="J18" s="189">
        <f t="shared" si="0"/>
        <v>0</v>
      </c>
      <c r="K18" s="189">
        <f t="shared" si="0"/>
        <v>0</v>
      </c>
      <c r="L18" s="189">
        <f t="shared" si="0"/>
        <v>0</v>
      </c>
      <c r="M18" s="189">
        <f t="shared" si="0"/>
        <v>0</v>
      </c>
      <c r="N18" s="189">
        <f t="shared" si="0"/>
        <v>0</v>
      </c>
      <c r="O18" s="189">
        <f t="shared" si="0"/>
        <v>0</v>
      </c>
      <c r="P18" s="189">
        <f t="shared" si="0"/>
        <v>0</v>
      </c>
      <c r="Q18" s="189">
        <f>Q15+Q16+Q17</f>
        <v>0</v>
      </c>
      <c r="R18" s="189">
        <f t="shared" ref="R18:Y18" si="1">R15+R16+R17</f>
        <v>0</v>
      </c>
      <c r="S18" s="189">
        <f t="shared" si="1"/>
        <v>0</v>
      </c>
      <c r="T18" s="189">
        <f t="shared" si="1"/>
        <v>0</v>
      </c>
      <c r="U18" s="189">
        <f t="shared" si="1"/>
        <v>0</v>
      </c>
      <c r="V18" s="189">
        <f t="shared" si="1"/>
        <v>0</v>
      </c>
      <c r="W18" s="189">
        <f t="shared" si="1"/>
        <v>0</v>
      </c>
      <c r="X18" s="189">
        <f t="shared" si="1"/>
        <v>0</v>
      </c>
      <c r="Y18" s="189">
        <f t="shared" si="1"/>
        <v>0</v>
      </c>
      <c r="Z18" s="563"/>
      <c r="AA18" s="563"/>
      <c r="AB18" s="563"/>
      <c r="AC18" s="563"/>
      <c r="AD18" s="563"/>
      <c r="AE18" s="564"/>
    </row>
    <row r="19" spans="1:31" s="4" customFormat="1" ht="15" customHeight="1">
      <c r="A19" s="778" t="s">
        <v>16</v>
      </c>
      <c r="B19" s="570" t="s">
        <v>16</v>
      </c>
      <c r="C19" s="571" t="s">
        <v>16</v>
      </c>
      <c r="D19" s="531" t="s">
        <v>17</v>
      </c>
      <c r="E19" s="666"/>
      <c r="F19" s="667"/>
      <c r="G19" s="171"/>
      <c r="H19" s="171"/>
      <c r="I19" s="171"/>
      <c r="J19" s="171"/>
      <c r="K19" s="171"/>
      <c r="L19" s="171"/>
      <c r="M19" s="171"/>
      <c r="N19" s="171"/>
      <c r="O19" s="171"/>
      <c r="P19" s="171"/>
      <c r="Q19" s="171"/>
      <c r="R19" s="171"/>
      <c r="S19" s="171"/>
      <c r="T19" s="171"/>
      <c r="U19" s="171"/>
      <c r="V19" s="171"/>
      <c r="W19" s="171"/>
      <c r="X19" s="171"/>
      <c r="Y19" s="171"/>
      <c r="Z19" s="171"/>
      <c r="AA19" s="159"/>
      <c r="AB19" s="159"/>
      <c r="AC19" s="159"/>
      <c r="AD19" s="159"/>
      <c r="AE19" s="159"/>
    </row>
    <row r="20" spans="1:31" s="4" customFormat="1" ht="15" customHeight="1">
      <c r="A20" s="778"/>
      <c r="B20" s="570"/>
      <c r="C20" s="571"/>
      <c r="D20" s="561"/>
      <c r="E20" s="173" t="s">
        <v>16</v>
      </c>
      <c r="F20" s="169" t="s">
        <v>147</v>
      </c>
      <c r="G20" s="160"/>
      <c r="H20" s="186">
        <f>I20+J20+K20+L20+M20+N20+O20+P20</f>
        <v>0</v>
      </c>
      <c r="I20" s="187"/>
      <c r="J20" s="187"/>
      <c r="K20" s="187"/>
      <c r="L20" s="187"/>
      <c r="M20" s="187"/>
      <c r="N20" s="187"/>
      <c r="O20" s="187"/>
      <c r="P20" s="187"/>
      <c r="Q20" s="186">
        <f>R20+S20+T20+U20+V20+W20+X20+Y20</f>
        <v>0</v>
      </c>
      <c r="R20" s="187"/>
      <c r="S20" s="187"/>
      <c r="T20" s="187"/>
      <c r="U20" s="187"/>
      <c r="V20" s="187"/>
      <c r="W20" s="187"/>
      <c r="X20" s="187"/>
      <c r="Y20" s="187"/>
      <c r="Z20" s="191"/>
      <c r="AA20" s="161"/>
      <c r="AB20" s="162"/>
      <c r="AC20" s="162"/>
      <c r="AD20" s="162"/>
      <c r="AE20" s="161"/>
    </row>
    <row r="21" spans="1:31" s="4" customFormat="1" ht="15" customHeight="1">
      <c r="A21" s="778"/>
      <c r="B21" s="570"/>
      <c r="C21" s="571"/>
      <c r="D21" s="561"/>
      <c r="E21" s="173" t="s">
        <v>17</v>
      </c>
      <c r="F21" s="169"/>
      <c r="G21" s="160"/>
      <c r="H21" s="186">
        <f>I21+J21+K21+L21+M21+N21+O21+P21</f>
        <v>0</v>
      </c>
      <c r="I21" s="187"/>
      <c r="J21" s="187"/>
      <c r="K21" s="187"/>
      <c r="L21" s="187"/>
      <c r="M21" s="187"/>
      <c r="N21" s="187"/>
      <c r="O21" s="187"/>
      <c r="P21" s="187"/>
      <c r="Q21" s="186">
        <f>R21+S21+T21+U21+V21+W21+X21+Y21</f>
        <v>0</v>
      </c>
      <c r="R21" s="187"/>
      <c r="S21" s="187"/>
      <c r="T21" s="187"/>
      <c r="U21" s="187"/>
      <c r="V21" s="187"/>
      <c r="W21" s="187"/>
      <c r="X21" s="187"/>
      <c r="Y21" s="187"/>
      <c r="Z21" s="191"/>
      <c r="AA21" s="161"/>
      <c r="AB21" s="162"/>
      <c r="AC21" s="162"/>
      <c r="AD21" s="162"/>
      <c r="AE21" s="161"/>
    </row>
    <row r="22" spans="1:31" s="4" customFormat="1" ht="15" customHeight="1">
      <c r="A22" s="778"/>
      <c r="B22" s="570"/>
      <c r="C22" s="571"/>
      <c r="D22" s="532"/>
      <c r="E22" s="174" t="s">
        <v>18</v>
      </c>
      <c r="F22" s="165"/>
      <c r="G22" s="164"/>
      <c r="H22" s="186">
        <f>I22+J22+K22+L22+M22+N22+O22+P22</f>
        <v>0</v>
      </c>
      <c r="I22" s="187"/>
      <c r="J22" s="187"/>
      <c r="K22" s="187"/>
      <c r="L22" s="187"/>
      <c r="M22" s="187"/>
      <c r="N22" s="187"/>
      <c r="O22" s="187"/>
      <c r="P22" s="187"/>
      <c r="Q22" s="186">
        <f>R22+S22+T22+U22+V22+W22+X22+Y22</f>
        <v>0</v>
      </c>
      <c r="R22" s="187"/>
      <c r="S22" s="187"/>
      <c r="T22" s="187"/>
      <c r="U22" s="187"/>
      <c r="V22" s="187"/>
      <c r="W22" s="187"/>
      <c r="X22" s="187"/>
      <c r="Y22" s="187"/>
      <c r="Z22" s="191"/>
      <c r="AA22" s="161"/>
      <c r="AB22" s="162"/>
      <c r="AC22" s="162"/>
      <c r="AD22" s="162"/>
      <c r="AE22" s="161"/>
    </row>
    <row r="23" spans="1:31" s="4" customFormat="1" ht="15" customHeight="1">
      <c r="A23" s="778"/>
      <c r="B23" s="570"/>
      <c r="C23" s="571"/>
      <c r="D23" s="575" t="s">
        <v>21</v>
      </c>
      <c r="E23" s="575"/>
      <c r="F23" s="575"/>
      <c r="G23" s="575"/>
      <c r="H23" s="189">
        <f>H20+H21+H22</f>
        <v>0</v>
      </c>
      <c r="I23" s="189">
        <f t="shared" ref="I23:P23" si="2">I20+I21+I22</f>
        <v>0</v>
      </c>
      <c r="J23" s="189">
        <f t="shared" si="2"/>
        <v>0</v>
      </c>
      <c r="K23" s="189">
        <f t="shared" si="2"/>
        <v>0</v>
      </c>
      <c r="L23" s="189">
        <f t="shared" si="2"/>
        <v>0</v>
      </c>
      <c r="M23" s="189">
        <f t="shared" si="2"/>
        <v>0</v>
      </c>
      <c r="N23" s="189">
        <f t="shared" si="2"/>
        <v>0</v>
      </c>
      <c r="O23" s="189">
        <f t="shared" si="2"/>
        <v>0</v>
      </c>
      <c r="P23" s="189">
        <f t="shared" si="2"/>
        <v>0</v>
      </c>
      <c r="Q23" s="189">
        <f>Q20+Q21+Q22</f>
        <v>0</v>
      </c>
      <c r="R23" s="189">
        <f t="shared" ref="R23:Y23" si="3">R20+R21+R22</f>
        <v>0</v>
      </c>
      <c r="S23" s="189">
        <f t="shared" si="3"/>
        <v>0</v>
      </c>
      <c r="T23" s="189">
        <f t="shared" si="3"/>
        <v>0</v>
      </c>
      <c r="U23" s="189">
        <f t="shared" si="3"/>
        <v>0</v>
      </c>
      <c r="V23" s="189">
        <f t="shared" si="3"/>
        <v>0</v>
      </c>
      <c r="W23" s="189">
        <f t="shared" si="3"/>
        <v>0</v>
      </c>
      <c r="X23" s="189">
        <f t="shared" si="3"/>
        <v>0</v>
      </c>
      <c r="Y23" s="189">
        <f t="shared" si="3"/>
        <v>0</v>
      </c>
      <c r="Z23" s="563"/>
      <c r="AA23" s="563"/>
      <c r="AB23" s="563"/>
      <c r="AC23" s="563"/>
      <c r="AD23" s="563"/>
      <c r="AE23" s="564"/>
    </row>
    <row r="24" spans="1:31" s="4" customFormat="1" ht="13.5" customHeight="1">
      <c r="A24" s="168" t="s">
        <v>16</v>
      </c>
      <c r="B24" s="176" t="s">
        <v>16</v>
      </c>
      <c r="C24" s="177" t="s">
        <v>16</v>
      </c>
      <c r="D24" s="565" t="s">
        <v>22</v>
      </c>
      <c r="E24" s="565"/>
      <c r="F24" s="565"/>
      <c r="G24" s="565"/>
      <c r="H24" s="182">
        <f>H18+H23</f>
        <v>0</v>
      </c>
      <c r="I24" s="182">
        <f t="shared" ref="I24:Y24" si="4">I18+I23</f>
        <v>0</v>
      </c>
      <c r="J24" s="182">
        <f t="shared" si="4"/>
        <v>0</v>
      </c>
      <c r="K24" s="182">
        <f t="shared" si="4"/>
        <v>0</v>
      </c>
      <c r="L24" s="182">
        <f t="shared" si="4"/>
        <v>0</v>
      </c>
      <c r="M24" s="182">
        <f t="shared" si="4"/>
        <v>0</v>
      </c>
      <c r="N24" s="182">
        <f t="shared" si="4"/>
        <v>0</v>
      </c>
      <c r="O24" s="182">
        <f t="shared" si="4"/>
        <v>0</v>
      </c>
      <c r="P24" s="182">
        <f t="shared" si="4"/>
        <v>0</v>
      </c>
      <c r="Q24" s="182">
        <f>Q18+Q23</f>
        <v>0</v>
      </c>
      <c r="R24" s="182">
        <f t="shared" si="4"/>
        <v>0</v>
      </c>
      <c r="S24" s="182">
        <f t="shared" si="4"/>
        <v>0</v>
      </c>
      <c r="T24" s="182">
        <f t="shared" si="4"/>
        <v>0</v>
      </c>
      <c r="U24" s="182">
        <f t="shared" si="4"/>
        <v>0</v>
      </c>
      <c r="V24" s="182">
        <f t="shared" si="4"/>
        <v>0</v>
      </c>
      <c r="W24" s="182">
        <f t="shared" si="4"/>
        <v>0</v>
      </c>
      <c r="X24" s="182">
        <f t="shared" si="4"/>
        <v>0</v>
      </c>
      <c r="Y24" s="182">
        <f t="shared" si="4"/>
        <v>0</v>
      </c>
      <c r="Z24" s="517"/>
      <c r="AA24" s="517"/>
      <c r="AB24" s="517"/>
      <c r="AC24" s="517"/>
      <c r="AD24" s="517"/>
      <c r="AE24" s="518"/>
    </row>
    <row r="25" spans="1:31" s="4" customFormat="1" ht="15" customHeight="1">
      <c r="A25" s="168" t="s">
        <v>16</v>
      </c>
      <c r="B25" s="176" t="s">
        <v>16</v>
      </c>
      <c r="C25" s="177" t="s">
        <v>17</v>
      </c>
      <c r="D25" s="574" t="s">
        <v>148</v>
      </c>
      <c r="E25" s="574"/>
      <c r="F25" s="574"/>
      <c r="G25" s="574"/>
      <c r="H25" s="574"/>
      <c r="I25" s="574"/>
      <c r="J25" s="574"/>
      <c r="K25" s="574"/>
      <c r="L25" s="574"/>
      <c r="M25" s="574"/>
      <c r="N25" s="574"/>
      <c r="O25" s="574"/>
      <c r="P25" s="574"/>
      <c r="Q25" s="574"/>
      <c r="R25" s="574"/>
      <c r="S25" s="574"/>
      <c r="T25" s="574"/>
      <c r="U25" s="574"/>
      <c r="V25" s="574"/>
      <c r="W25" s="574"/>
      <c r="X25" s="574"/>
      <c r="Y25" s="574"/>
      <c r="Z25" s="574"/>
      <c r="AA25" s="574"/>
      <c r="AB25" s="574"/>
      <c r="AC25" s="574"/>
      <c r="AD25" s="574"/>
      <c r="AE25" s="574"/>
    </row>
    <row r="26" spans="1:31" s="4" customFormat="1" ht="15" customHeight="1">
      <c r="A26" s="778" t="s">
        <v>16</v>
      </c>
      <c r="B26" s="570" t="s">
        <v>16</v>
      </c>
      <c r="C26" s="571" t="s">
        <v>17</v>
      </c>
      <c r="D26" s="531" t="s">
        <v>16</v>
      </c>
      <c r="E26" s="666"/>
      <c r="F26" s="667"/>
      <c r="G26" s="171"/>
      <c r="H26" s="171"/>
      <c r="I26" s="171"/>
      <c r="J26" s="171"/>
      <c r="K26" s="171"/>
      <c r="L26" s="171"/>
      <c r="M26" s="171"/>
      <c r="N26" s="171"/>
      <c r="O26" s="171"/>
      <c r="P26" s="171"/>
      <c r="Q26" s="171"/>
      <c r="R26" s="171"/>
      <c r="S26" s="171"/>
      <c r="T26" s="171"/>
      <c r="U26" s="171"/>
      <c r="V26" s="171"/>
      <c r="W26" s="171"/>
      <c r="X26" s="171"/>
      <c r="Y26" s="171"/>
      <c r="Z26" s="171"/>
      <c r="AA26" s="159"/>
      <c r="AB26" s="159"/>
      <c r="AC26" s="159"/>
      <c r="AD26" s="159"/>
      <c r="AE26" s="159"/>
    </row>
    <row r="27" spans="1:31" s="4" customFormat="1" ht="15" customHeight="1">
      <c r="A27" s="778"/>
      <c r="B27" s="570"/>
      <c r="C27" s="571"/>
      <c r="D27" s="561"/>
      <c r="E27" s="173" t="s">
        <v>16</v>
      </c>
      <c r="F27" s="159" t="s">
        <v>146</v>
      </c>
      <c r="G27" s="160"/>
      <c r="H27" s="186">
        <f>I27+J27+K27+L27+M27+N27+O27+P27</f>
        <v>0</v>
      </c>
      <c r="I27" s="187"/>
      <c r="J27" s="187"/>
      <c r="K27" s="187"/>
      <c r="L27" s="187"/>
      <c r="M27" s="187"/>
      <c r="N27" s="187"/>
      <c r="O27" s="187"/>
      <c r="P27" s="187"/>
      <c r="Q27" s="186">
        <f>R27+S27+T27+U27+V27+W27+X27+Y27</f>
        <v>0</v>
      </c>
      <c r="R27" s="187"/>
      <c r="S27" s="187"/>
      <c r="T27" s="187"/>
      <c r="U27" s="187"/>
      <c r="V27" s="187"/>
      <c r="W27" s="187"/>
      <c r="X27" s="187"/>
      <c r="Y27" s="187"/>
      <c r="Z27" s="191"/>
      <c r="AA27" s="161"/>
      <c r="AB27" s="161"/>
      <c r="AC27" s="161"/>
      <c r="AD27" s="161"/>
      <c r="AE27" s="161"/>
    </row>
    <row r="28" spans="1:31" s="4" customFormat="1" ht="15" customHeight="1">
      <c r="A28" s="778"/>
      <c r="B28" s="570"/>
      <c r="C28" s="571"/>
      <c r="D28" s="561"/>
      <c r="E28" s="173" t="s">
        <v>17</v>
      </c>
      <c r="F28" s="159"/>
      <c r="G28" s="160"/>
      <c r="H28" s="186">
        <f>I28+J28+K28+L28+M28+N28+O28+P28</f>
        <v>0</v>
      </c>
      <c r="I28" s="187"/>
      <c r="J28" s="187"/>
      <c r="K28" s="187"/>
      <c r="L28" s="187"/>
      <c r="M28" s="187"/>
      <c r="N28" s="187"/>
      <c r="O28" s="187"/>
      <c r="P28" s="187"/>
      <c r="Q28" s="186">
        <f>R28+S28+T28+U28+V28+W28+X28+Y28</f>
        <v>0</v>
      </c>
      <c r="R28" s="187"/>
      <c r="S28" s="187"/>
      <c r="T28" s="187"/>
      <c r="U28" s="187"/>
      <c r="V28" s="187"/>
      <c r="W28" s="187"/>
      <c r="X28" s="187"/>
      <c r="Y28" s="187"/>
      <c r="Z28" s="191"/>
      <c r="AA28" s="161"/>
      <c r="AB28" s="161"/>
      <c r="AC28" s="161"/>
      <c r="AD28" s="161"/>
      <c r="AE28" s="161"/>
    </row>
    <row r="29" spans="1:31" s="4" customFormat="1" ht="15" customHeight="1">
      <c r="A29" s="778"/>
      <c r="B29" s="570"/>
      <c r="C29" s="571"/>
      <c r="D29" s="532"/>
      <c r="E29" s="172" t="s">
        <v>18</v>
      </c>
      <c r="F29" s="163"/>
      <c r="G29" s="164"/>
      <c r="H29" s="186">
        <f>I29+J29+K29+L29+M29+N29+O29+P29</f>
        <v>0</v>
      </c>
      <c r="I29" s="187"/>
      <c r="J29" s="187"/>
      <c r="K29" s="187"/>
      <c r="L29" s="187"/>
      <c r="M29" s="187"/>
      <c r="N29" s="187"/>
      <c r="O29" s="187"/>
      <c r="P29" s="187"/>
      <c r="Q29" s="186">
        <f>R29+S29+T29+U29+V29+W29+X29+Y29</f>
        <v>0</v>
      </c>
      <c r="R29" s="187"/>
      <c r="S29" s="187"/>
      <c r="T29" s="187"/>
      <c r="U29" s="187"/>
      <c r="V29" s="187"/>
      <c r="W29" s="187"/>
      <c r="X29" s="187"/>
      <c r="Y29" s="187"/>
      <c r="Z29" s="191"/>
      <c r="AA29" s="161"/>
      <c r="AB29" s="161"/>
      <c r="AC29" s="161"/>
      <c r="AD29" s="161"/>
      <c r="AE29" s="161"/>
    </row>
    <row r="30" spans="1:31" s="4" customFormat="1" ht="15" customHeight="1">
      <c r="A30" s="778"/>
      <c r="B30" s="570"/>
      <c r="C30" s="571"/>
      <c r="D30" s="575" t="s">
        <v>21</v>
      </c>
      <c r="E30" s="575"/>
      <c r="F30" s="575"/>
      <c r="G30" s="575"/>
      <c r="H30" s="189">
        <f>H27+H28+H29</f>
        <v>0</v>
      </c>
      <c r="I30" s="189">
        <f t="shared" ref="I30:P30" si="5">I27+I28+I29</f>
        <v>0</v>
      </c>
      <c r="J30" s="189">
        <f t="shared" si="5"/>
        <v>0</v>
      </c>
      <c r="K30" s="189">
        <f t="shared" si="5"/>
        <v>0</v>
      </c>
      <c r="L30" s="189">
        <f t="shared" si="5"/>
        <v>0</v>
      </c>
      <c r="M30" s="189">
        <f t="shared" si="5"/>
        <v>0</v>
      </c>
      <c r="N30" s="189">
        <f t="shared" si="5"/>
        <v>0</v>
      </c>
      <c r="O30" s="189">
        <f t="shared" si="5"/>
        <v>0</v>
      </c>
      <c r="P30" s="189">
        <f t="shared" si="5"/>
        <v>0</v>
      </c>
      <c r="Q30" s="189">
        <f>Q27+Q28+Q29</f>
        <v>0</v>
      </c>
      <c r="R30" s="189">
        <f t="shared" ref="R30:Y30" si="6">R27+R28+R29</f>
        <v>0</v>
      </c>
      <c r="S30" s="189">
        <f t="shared" si="6"/>
        <v>0</v>
      </c>
      <c r="T30" s="189">
        <f t="shared" si="6"/>
        <v>0</v>
      </c>
      <c r="U30" s="189">
        <f t="shared" si="6"/>
        <v>0</v>
      </c>
      <c r="V30" s="189">
        <f t="shared" si="6"/>
        <v>0</v>
      </c>
      <c r="W30" s="189">
        <f t="shared" si="6"/>
        <v>0</v>
      </c>
      <c r="X30" s="189">
        <f t="shared" si="6"/>
        <v>0</v>
      </c>
      <c r="Y30" s="189">
        <f t="shared" si="6"/>
        <v>0</v>
      </c>
      <c r="Z30" s="563"/>
      <c r="AA30" s="563"/>
      <c r="AB30" s="563"/>
      <c r="AC30" s="563"/>
      <c r="AD30" s="563"/>
      <c r="AE30" s="564"/>
    </row>
    <row r="31" spans="1:31" s="4" customFormat="1" ht="15" customHeight="1">
      <c r="A31" s="778" t="s">
        <v>16</v>
      </c>
      <c r="B31" s="570" t="s">
        <v>16</v>
      </c>
      <c r="C31" s="571" t="s">
        <v>17</v>
      </c>
      <c r="D31" s="531" t="s">
        <v>17</v>
      </c>
      <c r="E31" s="666"/>
      <c r="F31" s="667"/>
      <c r="G31" s="171"/>
      <c r="H31" s="171"/>
      <c r="I31" s="171"/>
      <c r="J31" s="171"/>
      <c r="K31" s="171"/>
      <c r="L31" s="171"/>
      <c r="M31" s="171"/>
      <c r="N31" s="171"/>
      <c r="O31" s="171"/>
      <c r="P31" s="171"/>
      <c r="Q31" s="171"/>
      <c r="R31" s="171"/>
      <c r="S31" s="171"/>
      <c r="T31" s="171"/>
      <c r="U31" s="171"/>
      <c r="V31" s="171"/>
      <c r="W31" s="171"/>
      <c r="X31" s="171"/>
      <c r="Y31" s="171"/>
      <c r="Z31" s="171"/>
      <c r="AA31" s="159"/>
      <c r="AB31" s="159"/>
      <c r="AC31" s="159"/>
      <c r="AD31" s="159"/>
      <c r="AE31" s="159"/>
    </row>
    <row r="32" spans="1:31" s="4" customFormat="1" ht="15" customHeight="1">
      <c r="A32" s="778"/>
      <c r="B32" s="570"/>
      <c r="C32" s="571"/>
      <c r="D32" s="561"/>
      <c r="E32" s="173" t="s">
        <v>16</v>
      </c>
      <c r="F32" s="169" t="s">
        <v>147</v>
      </c>
      <c r="G32" s="160"/>
      <c r="H32" s="186">
        <f>I32+J32+K32+L32+M32+N32+O32+P32</f>
        <v>0</v>
      </c>
      <c r="I32" s="187"/>
      <c r="J32" s="187"/>
      <c r="K32" s="187"/>
      <c r="L32" s="187"/>
      <c r="M32" s="187"/>
      <c r="N32" s="187"/>
      <c r="O32" s="187"/>
      <c r="P32" s="187"/>
      <c r="Q32" s="186">
        <f>R32+S32+T32+U32+V32+W32+X32+Y32</f>
        <v>0</v>
      </c>
      <c r="R32" s="187"/>
      <c r="S32" s="187"/>
      <c r="T32" s="187"/>
      <c r="U32" s="187"/>
      <c r="V32" s="187"/>
      <c r="W32" s="187"/>
      <c r="X32" s="187"/>
      <c r="Y32" s="187"/>
      <c r="Z32" s="191"/>
      <c r="AA32" s="161"/>
      <c r="AB32" s="162"/>
      <c r="AC32" s="162"/>
      <c r="AD32" s="162"/>
      <c r="AE32" s="161"/>
    </row>
    <row r="33" spans="1:31" s="4" customFormat="1" ht="15" customHeight="1">
      <c r="A33" s="778"/>
      <c r="B33" s="570"/>
      <c r="C33" s="571"/>
      <c r="D33" s="561"/>
      <c r="E33" s="173" t="s">
        <v>17</v>
      </c>
      <c r="F33" s="169"/>
      <c r="G33" s="160"/>
      <c r="H33" s="186">
        <f>I33+J33+K33+L33+M33+N33+O33+P33</f>
        <v>0</v>
      </c>
      <c r="I33" s="187"/>
      <c r="J33" s="187"/>
      <c r="K33" s="187"/>
      <c r="L33" s="187"/>
      <c r="M33" s="187"/>
      <c r="N33" s="187"/>
      <c r="O33" s="187"/>
      <c r="P33" s="187"/>
      <c r="Q33" s="186">
        <f>R33+S33+T33+U33+V33+W33+X33+Y33</f>
        <v>0</v>
      </c>
      <c r="R33" s="187"/>
      <c r="S33" s="187"/>
      <c r="T33" s="187"/>
      <c r="U33" s="187"/>
      <c r="V33" s="187"/>
      <c r="W33" s="187"/>
      <c r="X33" s="187"/>
      <c r="Y33" s="187"/>
      <c r="Z33" s="191"/>
      <c r="AA33" s="161"/>
      <c r="AB33" s="162"/>
      <c r="AC33" s="162"/>
      <c r="AD33" s="162"/>
      <c r="AE33" s="161"/>
    </row>
    <row r="34" spans="1:31" s="4" customFormat="1" ht="15" customHeight="1">
      <c r="A34" s="778"/>
      <c r="B34" s="570"/>
      <c r="C34" s="571"/>
      <c r="D34" s="532"/>
      <c r="E34" s="174" t="s">
        <v>18</v>
      </c>
      <c r="F34" s="165"/>
      <c r="G34" s="164"/>
      <c r="H34" s="186">
        <f>I34+J34+K34+L34+M34+N34+O34+P34</f>
        <v>0</v>
      </c>
      <c r="I34" s="187"/>
      <c r="J34" s="187"/>
      <c r="K34" s="187"/>
      <c r="L34" s="187"/>
      <c r="M34" s="187"/>
      <c r="N34" s="187"/>
      <c r="O34" s="187"/>
      <c r="P34" s="187"/>
      <c r="Q34" s="186">
        <f>R34+S34+T34+U34+V34+W34+X34+Y34</f>
        <v>0</v>
      </c>
      <c r="R34" s="187"/>
      <c r="S34" s="187"/>
      <c r="T34" s="187"/>
      <c r="U34" s="187"/>
      <c r="V34" s="187"/>
      <c r="W34" s="187"/>
      <c r="X34" s="187"/>
      <c r="Y34" s="187"/>
      <c r="Z34" s="191"/>
      <c r="AA34" s="161"/>
      <c r="AB34" s="162"/>
      <c r="AC34" s="162"/>
      <c r="AD34" s="162"/>
      <c r="AE34" s="161"/>
    </row>
    <row r="35" spans="1:31" s="4" customFormat="1" ht="15" customHeight="1">
      <c r="A35" s="778"/>
      <c r="B35" s="570"/>
      <c r="C35" s="571"/>
      <c r="D35" s="575" t="s">
        <v>21</v>
      </c>
      <c r="E35" s="575"/>
      <c r="F35" s="575"/>
      <c r="G35" s="575"/>
      <c r="H35" s="189">
        <f>H32+H33+H34</f>
        <v>0</v>
      </c>
      <c r="I35" s="189">
        <f t="shared" ref="I35:P35" si="7">I32+I33+I34</f>
        <v>0</v>
      </c>
      <c r="J35" s="189">
        <f t="shared" si="7"/>
        <v>0</v>
      </c>
      <c r="K35" s="189">
        <f t="shared" si="7"/>
        <v>0</v>
      </c>
      <c r="L35" s="189">
        <f t="shared" si="7"/>
        <v>0</v>
      </c>
      <c r="M35" s="189">
        <f t="shared" si="7"/>
        <v>0</v>
      </c>
      <c r="N35" s="189">
        <f t="shared" si="7"/>
        <v>0</v>
      </c>
      <c r="O35" s="189">
        <f t="shared" si="7"/>
        <v>0</v>
      </c>
      <c r="P35" s="189">
        <f t="shared" si="7"/>
        <v>0</v>
      </c>
      <c r="Q35" s="189">
        <f>Q32+Q33+Q34</f>
        <v>0</v>
      </c>
      <c r="R35" s="189">
        <f t="shared" ref="R35:Y35" si="8">R32+R33+R34</f>
        <v>0</v>
      </c>
      <c r="S35" s="189">
        <f t="shared" si="8"/>
        <v>0</v>
      </c>
      <c r="T35" s="189">
        <f t="shared" si="8"/>
        <v>0</v>
      </c>
      <c r="U35" s="189">
        <f t="shared" si="8"/>
        <v>0</v>
      </c>
      <c r="V35" s="189">
        <f t="shared" si="8"/>
        <v>0</v>
      </c>
      <c r="W35" s="189">
        <f t="shared" si="8"/>
        <v>0</v>
      </c>
      <c r="X35" s="189">
        <f t="shared" si="8"/>
        <v>0</v>
      </c>
      <c r="Y35" s="189">
        <f t="shared" si="8"/>
        <v>0</v>
      </c>
      <c r="Z35" s="563"/>
      <c r="AA35" s="563"/>
      <c r="AB35" s="563"/>
      <c r="AC35" s="563"/>
      <c r="AD35" s="563"/>
      <c r="AE35" s="564"/>
    </row>
    <row r="36" spans="1:31" s="4" customFormat="1" ht="15" customHeight="1">
      <c r="A36" s="168" t="s">
        <v>16</v>
      </c>
      <c r="B36" s="176" t="s">
        <v>16</v>
      </c>
      <c r="C36" s="177" t="s">
        <v>17</v>
      </c>
      <c r="D36" s="565" t="s">
        <v>22</v>
      </c>
      <c r="E36" s="565"/>
      <c r="F36" s="565"/>
      <c r="G36" s="565"/>
      <c r="H36" s="182">
        <f>H30+H35</f>
        <v>0</v>
      </c>
      <c r="I36" s="182">
        <f t="shared" ref="I36:Y36" si="9">I30+I35</f>
        <v>0</v>
      </c>
      <c r="J36" s="182">
        <f t="shared" si="9"/>
        <v>0</v>
      </c>
      <c r="K36" s="182">
        <f t="shared" si="9"/>
        <v>0</v>
      </c>
      <c r="L36" s="182">
        <f t="shared" si="9"/>
        <v>0</v>
      </c>
      <c r="M36" s="182">
        <f t="shared" si="9"/>
        <v>0</v>
      </c>
      <c r="N36" s="182">
        <f t="shared" si="9"/>
        <v>0</v>
      </c>
      <c r="O36" s="182">
        <f t="shared" si="9"/>
        <v>0</v>
      </c>
      <c r="P36" s="182">
        <f t="shared" si="9"/>
        <v>0</v>
      </c>
      <c r="Q36" s="182">
        <f>Q30+Q35</f>
        <v>0</v>
      </c>
      <c r="R36" s="182">
        <f t="shared" si="9"/>
        <v>0</v>
      </c>
      <c r="S36" s="182">
        <f t="shared" si="9"/>
        <v>0</v>
      </c>
      <c r="T36" s="182">
        <f t="shared" si="9"/>
        <v>0</v>
      </c>
      <c r="U36" s="182">
        <f t="shared" si="9"/>
        <v>0</v>
      </c>
      <c r="V36" s="182">
        <f t="shared" si="9"/>
        <v>0</v>
      </c>
      <c r="W36" s="182">
        <f t="shared" si="9"/>
        <v>0</v>
      </c>
      <c r="X36" s="182">
        <f t="shared" si="9"/>
        <v>0</v>
      </c>
      <c r="Y36" s="182">
        <f t="shared" si="9"/>
        <v>0</v>
      </c>
      <c r="Z36" s="517"/>
      <c r="AA36" s="517"/>
      <c r="AB36" s="517"/>
      <c r="AC36" s="517"/>
      <c r="AD36" s="517"/>
      <c r="AE36" s="518"/>
    </row>
    <row r="37" spans="1:31" s="72" customFormat="1" ht="15" customHeight="1">
      <c r="A37" s="168" t="s">
        <v>16</v>
      </c>
      <c r="B37" s="176" t="s">
        <v>16</v>
      </c>
      <c r="C37" s="541" t="s">
        <v>24</v>
      </c>
      <c r="D37" s="542"/>
      <c r="E37" s="542"/>
      <c r="F37" s="542"/>
      <c r="G37" s="542"/>
      <c r="H37" s="188">
        <f>H24+H36</f>
        <v>0</v>
      </c>
      <c r="I37" s="188">
        <f t="shared" ref="I37:Y37" si="10">I24+I36</f>
        <v>0</v>
      </c>
      <c r="J37" s="188">
        <f t="shared" si="10"/>
        <v>0</v>
      </c>
      <c r="K37" s="188">
        <f t="shared" si="10"/>
        <v>0</v>
      </c>
      <c r="L37" s="188">
        <f t="shared" si="10"/>
        <v>0</v>
      </c>
      <c r="M37" s="188">
        <f t="shared" si="10"/>
        <v>0</v>
      </c>
      <c r="N37" s="188">
        <f t="shared" si="10"/>
        <v>0</v>
      </c>
      <c r="O37" s="188">
        <f t="shared" si="10"/>
        <v>0</v>
      </c>
      <c r="P37" s="188">
        <f t="shared" si="10"/>
        <v>0</v>
      </c>
      <c r="Q37" s="188">
        <f>Q24+Q36</f>
        <v>0</v>
      </c>
      <c r="R37" s="188">
        <f t="shared" si="10"/>
        <v>0</v>
      </c>
      <c r="S37" s="188">
        <f t="shared" si="10"/>
        <v>0</v>
      </c>
      <c r="T37" s="188">
        <f t="shared" si="10"/>
        <v>0</v>
      </c>
      <c r="U37" s="188">
        <f t="shared" si="10"/>
        <v>0</v>
      </c>
      <c r="V37" s="188">
        <f t="shared" si="10"/>
        <v>0</v>
      </c>
      <c r="W37" s="188">
        <f t="shared" si="10"/>
        <v>0</v>
      </c>
      <c r="X37" s="188">
        <f t="shared" si="10"/>
        <v>0</v>
      </c>
      <c r="Y37" s="188">
        <f t="shared" si="10"/>
        <v>0</v>
      </c>
      <c r="Z37" s="544"/>
      <c r="AA37" s="544"/>
      <c r="AB37" s="544"/>
      <c r="AC37" s="544"/>
      <c r="AD37" s="544"/>
      <c r="AE37" s="545"/>
    </row>
    <row r="38" spans="1:31" s="72" customFormat="1" ht="15" customHeight="1">
      <c r="A38" s="168" t="s">
        <v>16</v>
      </c>
      <c r="B38" s="566" t="s">
        <v>23</v>
      </c>
      <c r="C38" s="566"/>
      <c r="D38" s="566"/>
      <c r="E38" s="566"/>
      <c r="F38" s="566"/>
      <c r="G38" s="566"/>
      <c r="H38" s="184">
        <f>H37</f>
        <v>0</v>
      </c>
      <c r="I38" s="184">
        <f t="shared" ref="I38:Y38" si="11">I37</f>
        <v>0</v>
      </c>
      <c r="J38" s="184">
        <f t="shared" si="11"/>
        <v>0</v>
      </c>
      <c r="K38" s="184">
        <f t="shared" si="11"/>
        <v>0</v>
      </c>
      <c r="L38" s="184">
        <f t="shared" si="11"/>
        <v>0</v>
      </c>
      <c r="M38" s="184">
        <f t="shared" si="11"/>
        <v>0</v>
      </c>
      <c r="N38" s="184">
        <f t="shared" si="11"/>
        <v>0</v>
      </c>
      <c r="O38" s="184">
        <f t="shared" si="11"/>
        <v>0</v>
      </c>
      <c r="P38" s="184">
        <f t="shared" si="11"/>
        <v>0</v>
      </c>
      <c r="Q38" s="184">
        <f>Q37</f>
        <v>0</v>
      </c>
      <c r="R38" s="184">
        <f t="shared" si="11"/>
        <v>0</v>
      </c>
      <c r="S38" s="184">
        <f t="shared" si="11"/>
        <v>0</v>
      </c>
      <c r="T38" s="184">
        <f t="shared" si="11"/>
        <v>0</v>
      </c>
      <c r="U38" s="184">
        <f t="shared" si="11"/>
        <v>0</v>
      </c>
      <c r="V38" s="184">
        <f t="shared" si="11"/>
        <v>0</v>
      </c>
      <c r="W38" s="184">
        <f t="shared" si="11"/>
        <v>0</v>
      </c>
      <c r="X38" s="184">
        <f t="shared" si="11"/>
        <v>0</v>
      </c>
      <c r="Y38" s="184">
        <f t="shared" si="11"/>
        <v>0</v>
      </c>
      <c r="Z38" s="550"/>
      <c r="AA38" s="550"/>
      <c r="AB38" s="550"/>
      <c r="AC38" s="550"/>
      <c r="AD38" s="550"/>
      <c r="AE38" s="551"/>
    </row>
    <row r="39" spans="1:31" s="72" customFormat="1" ht="9.75" customHeight="1">
      <c r="B39" s="613"/>
      <c r="C39" s="613"/>
      <c r="D39" s="613"/>
      <c r="E39" s="613"/>
      <c r="F39" s="613"/>
      <c r="G39" s="613"/>
      <c r="H39" s="613"/>
      <c r="I39" s="613"/>
      <c r="J39" s="613"/>
      <c r="K39" s="613"/>
      <c r="L39" s="613"/>
      <c r="M39" s="613"/>
      <c r="N39" s="613"/>
      <c r="O39" s="613"/>
      <c r="P39" s="613"/>
      <c r="Q39" s="613"/>
      <c r="R39" s="613"/>
      <c r="S39" s="613"/>
      <c r="T39" s="613"/>
      <c r="U39" s="613"/>
      <c r="V39" s="613"/>
      <c r="W39" s="613"/>
      <c r="X39" s="613"/>
      <c r="Y39" s="613"/>
      <c r="Z39" s="613"/>
    </row>
    <row r="40" spans="1:31">
      <c r="Z40" s="181"/>
    </row>
    <row r="41" spans="1:31" ht="54" customHeight="1">
      <c r="B41" s="614" t="s">
        <v>171</v>
      </c>
      <c r="C41" s="615"/>
      <c r="D41" s="615"/>
      <c r="E41" s="615"/>
      <c r="F41" s="615"/>
      <c r="G41" s="615"/>
      <c r="H41" s="615"/>
      <c r="I41" s="615"/>
      <c r="J41" s="615"/>
      <c r="K41" s="615"/>
      <c r="L41" s="615"/>
      <c r="M41" s="615"/>
      <c r="N41" s="615"/>
      <c r="O41" s="615"/>
      <c r="P41" s="615"/>
      <c r="Q41" s="615"/>
      <c r="R41" s="615"/>
      <c r="S41" s="615"/>
      <c r="T41" s="615"/>
      <c r="U41" s="615"/>
      <c r="V41" s="615"/>
      <c r="W41" s="615"/>
      <c r="X41" s="615"/>
      <c r="Y41" s="615"/>
      <c r="Z41" s="615"/>
      <c r="AA41" s="615"/>
      <c r="AB41" s="615"/>
      <c r="AC41" s="615"/>
      <c r="AD41" s="615"/>
      <c r="AE41" s="615"/>
    </row>
    <row r="42" spans="1:31" ht="54" customHeight="1">
      <c r="B42" s="616" t="s">
        <v>172</v>
      </c>
      <c r="C42" s="617"/>
      <c r="D42" s="617"/>
      <c r="E42" s="617"/>
      <c r="F42" s="617"/>
      <c r="G42" s="617"/>
      <c r="H42" s="617"/>
      <c r="I42" s="617"/>
      <c r="J42" s="617"/>
      <c r="K42" s="617"/>
      <c r="L42" s="617"/>
      <c r="M42" s="617"/>
      <c r="N42" s="617"/>
      <c r="O42" s="617"/>
      <c r="P42" s="617"/>
      <c r="Q42" s="617"/>
      <c r="R42" s="617"/>
      <c r="S42" s="617"/>
      <c r="T42" s="617"/>
      <c r="U42" s="617"/>
      <c r="V42" s="617"/>
      <c r="W42" s="617"/>
      <c r="X42" s="617"/>
      <c r="Y42" s="617"/>
      <c r="Z42" s="617"/>
      <c r="AA42" s="617"/>
      <c r="AB42" s="617"/>
      <c r="AC42" s="617"/>
      <c r="AD42" s="617"/>
      <c r="AE42" s="617"/>
    </row>
  </sheetData>
  <mergeCells count="62">
    <mergeCell ref="A6:AE6"/>
    <mergeCell ref="F1:Z1"/>
    <mergeCell ref="AA1:AE1"/>
    <mergeCell ref="F2:Z2"/>
    <mergeCell ref="B4:AE4"/>
    <mergeCell ref="A5:AE5"/>
    <mergeCell ref="B11:AE11"/>
    <mergeCell ref="A8:A10"/>
    <mergeCell ref="B8:B10"/>
    <mergeCell ref="C8:C10"/>
    <mergeCell ref="D8:D10"/>
    <mergeCell ref="E8:E10"/>
    <mergeCell ref="F8:F10"/>
    <mergeCell ref="G8:G10"/>
    <mergeCell ref="H8:H10"/>
    <mergeCell ref="Q8:Q10"/>
    <mergeCell ref="Z8:Z10"/>
    <mergeCell ref="AA8:AE9"/>
    <mergeCell ref="C12:AE12"/>
    <mergeCell ref="D13:AE13"/>
    <mergeCell ref="A14:A18"/>
    <mergeCell ref="B14:B18"/>
    <mergeCell ref="C14:C18"/>
    <mergeCell ref="D14:D17"/>
    <mergeCell ref="E14:F14"/>
    <mergeCell ref="D18:G18"/>
    <mergeCell ref="Z18:AE18"/>
    <mergeCell ref="A19:A23"/>
    <mergeCell ref="B19:B23"/>
    <mergeCell ref="C19:C23"/>
    <mergeCell ref="D19:D22"/>
    <mergeCell ref="E19:F19"/>
    <mergeCell ref="D23:G23"/>
    <mergeCell ref="D25:AE25"/>
    <mergeCell ref="A26:A30"/>
    <mergeCell ref="B26:B30"/>
    <mergeCell ref="C26:C30"/>
    <mergeCell ref="D26:D29"/>
    <mergeCell ref="E26:F26"/>
    <mergeCell ref="D30:G30"/>
    <mergeCell ref="A31:A35"/>
    <mergeCell ref="B31:B35"/>
    <mergeCell ref="C31:C35"/>
    <mergeCell ref="D31:D34"/>
    <mergeCell ref="E31:F31"/>
    <mergeCell ref="D35:G35"/>
    <mergeCell ref="B39:Z39"/>
    <mergeCell ref="B41:AE41"/>
    <mergeCell ref="B42:AE42"/>
    <mergeCell ref="I8:P9"/>
    <mergeCell ref="R8:Y9"/>
    <mergeCell ref="D36:G36"/>
    <mergeCell ref="Z36:AE36"/>
    <mergeCell ref="C37:G37"/>
    <mergeCell ref="Z37:AE37"/>
    <mergeCell ref="B38:G38"/>
    <mergeCell ref="Z38:AE38"/>
    <mergeCell ref="Z30:AE30"/>
    <mergeCell ref="Z35:AE35"/>
    <mergeCell ref="Z23:AE23"/>
    <mergeCell ref="D24:G24"/>
    <mergeCell ref="Z24:AE24"/>
  </mergeCells>
  <pageMargins left="0.25" right="0.25" top="0.75" bottom="0.75" header="0.3" footer="0.3"/>
  <pageSetup paperSize="9" scale="6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42"/>
  <sheetViews>
    <sheetView topLeftCell="A73" workbookViewId="0">
      <selection activeCell="D92" sqref="D92:D93"/>
    </sheetView>
  </sheetViews>
  <sheetFormatPr defaultRowHeight="12.75"/>
  <cols>
    <col min="1" max="1" width="3.140625" customWidth="1"/>
    <col min="2" max="3" width="3.7109375" customWidth="1"/>
    <col min="4" max="4" width="70.85546875" customWidth="1"/>
    <col min="5" max="5" width="4.42578125" customWidth="1"/>
    <col min="6" max="6" width="3.5703125" customWidth="1"/>
    <col min="7" max="7" width="4.140625" customWidth="1"/>
    <col min="8" max="8" width="5.85546875" customWidth="1"/>
    <col min="10" max="10" width="7.85546875" customWidth="1"/>
    <col min="11" max="11" width="7.28515625" customWidth="1"/>
    <col min="12" max="12" width="5.5703125" customWidth="1"/>
    <col min="14" max="14" width="7.28515625" customWidth="1"/>
    <col min="15" max="15" width="7" customWidth="1"/>
    <col min="16" max="16" width="5.42578125" customWidth="1"/>
  </cols>
  <sheetData>
    <row r="1" spans="1:16" ht="13.5" thickBot="1">
      <c r="A1" s="5"/>
      <c r="B1" s="5"/>
      <c r="C1" s="5"/>
      <c r="D1" s="6"/>
      <c r="E1" s="5"/>
      <c r="F1" s="5"/>
      <c r="G1" s="5"/>
      <c r="H1" s="5"/>
      <c r="I1" s="5"/>
      <c r="J1" s="5"/>
      <c r="K1" s="5"/>
      <c r="L1" s="5"/>
      <c r="M1" s="5"/>
      <c r="N1" s="5"/>
      <c r="O1" s="5"/>
      <c r="P1" s="5"/>
    </row>
    <row r="2" spans="1:16" ht="12.75" customHeight="1">
      <c r="A2" s="896" t="s">
        <v>8</v>
      </c>
      <c r="B2" s="898" t="s">
        <v>9</v>
      </c>
      <c r="C2" s="898" t="s">
        <v>10</v>
      </c>
      <c r="D2" s="901" t="s">
        <v>25</v>
      </c>
      <c r="E2" s="883" t="s">
        <v>11</v>
      </c>
      <c r="F2" s="885" t="s">
        <v>28</v>
      </c>
      <c r="G2" s="903" t="s">
        <v>12</v>
      </c>
      <c r="H2" s="876" t="s">
        <v>13</v>
      </c>
      <c r="I2" s="878" t="s">
        <v>32</v>
      </c>
      <c r="J2" s="879"/>
      <c r="K2" s="879"/>
      <c r="L2" s="880"/>
      <c r="M2" s="878" t="s">
        <v>33</v>
      </c>
      <c r="N2" s="879"/>
      <c r="O2" s="879"/>
      <c r="P2" s="880"/>
    </row>
    <row r="3" spans="1:16" ht="12.75" customHeight="1">
      <c r="A3" s="897"/>
      <c r="B3" s="899"/>
      <c r="C3" s="899"/>
      <c r="D3" s="902"/>
      <c r="E3" s="884"/>
      <c r="F3" s="886"/>
      <c r="G3" s="904"/>
      <c r="H3" s="877"/>
      <c r="I3" s="881" t="s">
        <v>14</v>
      </c>
      <c r="J3" s="875" t="s">
        <v>15</v>
      </c>
      <c r="K3" s="875"/>
      <c r="L3" s="866" t="s">
        <v>27</v>
      </c>
      <c r="M3" s="881" t="s">
        <v>14</v>
      </c>
      <c r="N3" s="875" t="s">
        <v>15</v>
      </c>
      <c r="O3" s="875"/>
      <c r="P3" s="866" t="s">
        <v>27</v>
      </c>
    </row>
    <row r="4" spans="1:16" ht="114.75" customHeight="1" thickBot="1">
      <c r="A4" s="881"/>
      <c r="B4" s="900"/>
      <c r="C4" s="900"/>
      <c r="D4" s="902"/>
      <c r="E4" s="884"/>
      <c r="F4" s="887"/>
      <c r="G4" s="904"/>
      <c r="H4" s="877"/>
      <c r="I4" s="882"/>
      <c r="J4" s="7" t="s">
        <v>14</v>
      </c>
      <c r="K4" s="21" t="s">
        <v>26</v>
      </c>
      <c r="L4" s="867"/>
      <c r="M4" s="882"/>
      <c r="N4" s="7" t="s">
        <v>14</v>
      </c>
      <c r="O4" s="21" t="s">
        <v>26</v>
      </c>
      <c r="P4" s="867"/>
    </row>
    <row r="5" spans="1:16" ht="14.25" customHeight="1" thickBot="1">
      <c r="A5" s="869" t="s">
        <v>139</v>
      </c>
      <c r="B5" s="870"/>
      <c r="C5" s="870"/>
      <c r="D5" s="870"/>
      <c r="E5" s="870"/>
      <c r="F5" s="870"/>
      <c r="G5" s="870"/>
      <c r="H5" s="870"/>
      <c r="I5" s="870"/>
      <c r="J5" s="870"/>
      <c r="K5" s="870"/>
      <c r="L5" s="870"/>
      <c r="M5" s="870"/>
      <c r="N5" s="870"/>
      <c r="O5" s="870"/>
      <c r="P5" s="871"/>
    </row>
    <row r="6" spans="1:16" ht="18" customHeight="1">
      <c r="A6" s="11" t="s">
        <v>16</v>
      </c>
      <c r="B6" s="917" t="s">
        <v>16</v>
      </c>
      <c r="C6" s="910" t="s">
        <v>16</v>
      </c>
      <c r="D6" s="857" t="s">
        <v>130</v>
      </c>
      <c r="E6" s="15" t="s">
        <v>16</v>
      </c>
      <c r="F6" s="13"/>
      <c r="G6" s="40"/>
      <c r="H6" s="890" t="s">
        <v>20</v>
      </c>
      <c r="I6" s="22">
        <v>2078</v>
      </c>
      <c r="J6" s="23">
        <v>2078</v>
      </c>
      <c r="K6" s="23">
        <v>1565.1</v>
      </c>
      <c r="L6" s="117"/>
      <c r="M6" s="22">
        <v>2335.6999999999998</v>
      </c>
      <c r="N6" s="54">
        <v>2335.6999999999998</v>
      </c>
      <c r="O6" s="54">
        <v>1761.9</v>
      </c>
      <c r="P6" s="24"/>
    </row>
    <row r="7" spans="1:16">
      <c r="A7" s="25"/>
      <c r="B7" s="851"/>
      <c r="C7" s="853"/>
      <c r="D7" s="858"/>
      <c r="E7" s="60" t="s">
        <v>17</v>
      </c>
      <c r="F7" s="59"/>
      <c r="G7" s="44"/>
      <c r="H7" s="891"/>
      <c r="I7" s="50">
        <v>1994.7</v>
      </c>
      <c r="J7" s="42">
        <v>1994.7</v>
      </c>
      <c r="K7" s="42">
        <v>1522.9</v>
      </c>
      <c r="L7" s="118"/>
      <c r="M7" s="50">
        <v>2221.5</v>
      </c>
      <c r="N7" s="55">
        <v>2221.5</v>
      </c>
      <c r="O7" s="55">
        <v>1696</v>
      </c>
      <c r="P7" s="37"/>
    </row>
    <row r="8" spans="1:16">
      <c r="A8" s="25"/>
      <c r="B8" s="851"/>
      <c r="C8" s="853"/>
      <c r="D8" s="858"/>
      <c r="E8" s="60" t="s">
        <v>34</v>
      </c>
      <c r="F8" s="59"/>
      <c r="G8" s="44"/>
      <c r="H8" s="891"/>
      <c r="I8" s="50">
        <v>985</v>
      </c>
      <c r="J8" s="42">
        <v>985</v>
      </c>
      <c r="K8" s="42">
        <v>752</v>
      </c>
      <c r="L8" s="118"/>
      <c r="M8" s="50">
        <v>1058.0999999999999</v>
      </c>
      <c r="N8" s="55">
        <v>1058.0999999999999</v>
      </c>
      <c r="O8" s="55">
        <v>807.9</v>
      </c>
      <c r="P8" s="37"/>
    </row>
    <row r="9" spans="1:16">
      <c r="A9" s="25"/>
      <c r="B9" s="851"/>
      <c r="C9" s="853"/>
      <c r="D9" s="858"/>
      <c r="E9" s="60" t="s">
        <v>35</v>
      </c>
      <c r="F9" s="59"/>
      <c r="G9" s="44"/>
      <c r="H9" s="891"/>
      <c r="I9" s="50">
        <v>66.099999999999994</v>
      </c>
      <c r="J9" s="42">
        <v>66.099999999999994</v>
      </c>
      <c r="K9" s="42">
        <v>50.5</v>
      </c>
      <c r="L9" s="118"/>
      <c r="M9" s="50">
        <v>65.8</v>
      </c>
      <c r="N9" s="55">
        <v>65.8</v>
      </c>
      <c r="O9" s="55">
        <v>50.3</v>
      </c>
      <c r="P9" s="37"/>
    </row>
    <row r="10" spans="1:16">
      <c r="A10" s="25"/>
      <c r="B10" s="851"/>
      <c r="C10" s="853"/>
      <c r="D10" s="858"/>
      <c r="E10" s="60" t="s">
        <v>36</v>
      </c>
      <c r="F10" s="59"/>
      <c r="G10" s="44"/>
      <c r="H10" s="891"/>
      <c r="I10" s="50">
        <v>17.299999999999997</v>
      </c>
      <c r="J10" s="42">
        <v>17.299999999999997</v>
      </c>
      <c r="K10" s="42">
        <v>13.2</v>
      </c>
      <c r="L10" s="118"/>
      <c r="M10" s="50">
        <v>45</v>
      </c>
      <c r="N10" s="55">
        <v>45</v>
      </c>
      <c r="O10" s="55">
        <v>34.4</v>
      </c>
      <c r="P10" s="37"/>
    </row>
    <row r="11" spans="1:16">
      <c r="A11" s="25"/>
      <c r="B11" s="851"/>
      <c r="C11" s="853"/>
      <c r="D11" s="858"/>
      <c r="E11" s="60" t="s">
        <v>30</v>
      </c>
      <c r="F11" s="59"/>
      <c r="G11" s="44"/>
      <c r="H11" s="891"/>
      <c r="I11" s="50">
        <v>185.5</v>
      </c>
      <c r="J11" s="42">
        <v>185.5</v>
      </c>
      <c r="K11" s="42">
        <v>141.6</v>
      </c>
      <c r="L11" s="118"/>
      <c r="M11" s="50">
        <v>227.7</v>
      </c>
      <c r="N11" s="55">
        <v>227.7</v>
      </c>
      <c r="O11" s="55">
        <v>173.8</v>
      </c>
      <c r="P11" s="37"/>
    </row>
    <row r="12" spans="1:16">
      <c r="A12" s="25"/>
      <c r="B12" s="851"/>
      <c r="C12" s="853"/>
      <c r="D12" s="858"/>
      <c r="E12" s="60" t="s">
        <v>37</v>
      </c>
      <c r="F12" s="59"/>
      <c r="G12" s="44"/>
      <c r="H12" s="891"/>
      <c r="I12" s="50">
        <v>221.2</v>
      </c>
      <c r="J12" s="42">
        <v>221.2</v>
      </c>
      <c r="K12" s="42">
        <v>168.9</v>
      </c>
      <c r="L12" s="118"/>
      <c r="M12" s="50">
        <v>241.8</v>
      </c>
      <c r="N12" s="55">
        <v>241.8</v>
      </c>
      <c r="O12" s="55">
        <v>184.6</v>
      </c>
      <c r="P12" s="37"/>
    </row>
    <row r="13" spans="1:16">
      <c r="A13" s="25"/>
      <c r="B13" s="851"/>
      <c r="C13" s="853"/>
      <c r="D13" s="858"/>
      <c r="E13" s="60" t="s">
        <v>38</v>
      </c>
      <c r="F13" s="59"/>
      <c r="G13" s="44"/>
      <c r="H13" s="891"/>
      <c r="I13" s="50">
        <v>1214.0999999999999</v>
      </c>
      <c r="J13" s="42">
        <v>1214.0999999999999</v>
      </c>
      <c r="K13" s="42">
        <v>926.9</v>
      </c>
      <c r="L13" s="118"/>
      <c r="M13" s="50">
        <v>1325.7</v>
      </c>
      <c r="N13" s="55">
        <v>1325.7</v>
      </c>
      <c r="O13" s="55">
        <v>1012.2</v>
      </c>
      <c r="P13" s="37"/>
    </row>
    <row r="14" spans="1:16">
      <c r="A14" s="25"/>
      <c r="B14" s="851"/>
      <c r="C14" s="853"/>
      <c r="D14" s="858"/>
      <c r="E14" s="60" t="s">
        <v>39</v>
      </c>
      <c r="F14" s="59"/>
      <c r="G14" s="44"/>
      <c r="H14" s="891"/>
      <c r="I14" s="50">
        <v>190.2</v>
      </c>
      <c r="J14" s="42">
        <v>190.2</v>
      </c>
      <c r="K14" s="42">
        <v>145.19999999999999</v>
      </c>
      <c r="L14" s="118"/>
      <c r="M14" s="50">
        <v>203.7</v>
      </c>
      <c r="N14" s="55">
        <v>203.7</v>
      </c>
      <c r="O14" s="55">
        <v>155.5</v>
      </c>
      <c r="P14" s="37"/>
    </row>
    <row r="15" spans="1:16">
      <c r="A15" s="25"/>
      <c r="B15" s="851"/>
      <c r="C15" s="853"/>
      <c r="D15" s="858"/>
      <c r="E15" s="60" t="s">
        <v>40</v>
      </c>
      <c r="F15" s="59"/>
      <c r="G15" s="44"/>
      <c r="H15" s="891"/>
      <c r="I15" s="50">
        <v>159.30000000000001</v>
      </c>
      <c r="J15" s="42">
        <v>159.30000000000001</v>
      </c>
      <c r="K15" s="42">
        <v>121.6</v>
      </c>
      <c r="L15" s="118"/>
      <c r="M15" s="50">
        <v>151.30000000000001</v>
      </c>
      <c r="N15" s="55">
        <v>151.30000000000001</v>
      </c>
      <c r="O15" s="55">
        <v>115.5</v>
      </c>
      <c r="P15" s="37"/>
    </row>
    <row r="16" spans="1:16">
      <c r="A16" s="25"/>
      <c r="B16" s="851"/>
      <c r="C16" s="853"/>
      <c r="D16" s="858"/>
      <c r="E16" s="60" t="s">
        <v>41</v>
      </c>
      <c r="F16" s="59"/>
      <c r="G16" s="44"/>
      <c r="H16" s="891"/>
      <c r="I16" s="50">
        <v>1218.4000000000001</v>
      </c>
      <c r="J16" s="42">
        <v>1218.4000000000001</v>
      </c>
      <c r="K16" s="42">
        <v>930.2</v>
      </c>
      <c r="L16" s="118"/>
      <c r="M16" s="50">
        <v>1274.8</v>
      </c>
      <c r="N16" s="55">
        <v>1274.8</v>
      </c>
      <c r="O16" s="55">
        <v>973.3</v>
      </c>
      <c r="P16" s="37"/>
    </row>
    <row r="17" spans="1:16">
      <c r="A17" s="25"/>
      <c r="B17" s="851"/>
      <c r="C17" s="853"/>
      <c r="D17" s="858"/>
      <c r="E17" s="60" t="s">
        <v>42</v>
      </c>
      <c r="F17" s="59"/>
      <c r="G17" s="44"/>
      <c r="H17" s="891"/>
      <c r="I17" s="50">
        <v>200.7</v>
      </c>
      <c r="J17" s="42">
        <v>200.7</v>
      </c>
      <c r="K17" s="42">
        <v>153.19999999999999</v>
      </c>
      <c r="L17" s="118"/>
      <c r="M17" s="50">
        <v>224.7</v>
      </c>
      <c r="N17" s="55">
        <v>224.7</v>
      </c>
      <c r="O17" s="55">
        <v>171.5</v>
      </c>
      <c r="P17" s="37"/>
    </row>
    <row r="18" spans="1:16">
      <c r="A18" s="25"/>
      <c r="B18" s="851"/>
      <c r="C18" s="853"/>
      <c r="D18" s="858"/>
      <c r="E18" s="60" t="s">
        <v>43</v>
      </c>
      <c r="F18" s="59"/>
      <c r="G18" s="44"/>
      <c r="H18" s="891"/>
      <c r="I18" s="50">
        <v>165.4</v>
      </c>
      <c r="J18" s="42">
        <v>165.4</v>
      </c>
      <c r="K18" s="42">
        <v>126.3</v>
      </c>
      <c r="L18" s="118"/>
      <c r="M18" s="50">
        <v>161.19999999999999</v>
      </c>
      <c r="N18" s="55">
        <v>161.19999999999999</v>
      </c>
      <c r="O18" s="55">
        <v>123.1</v>
      </c>
      <c r="P18" s="37"/>
    </row>
    <row r="19" spans="1:16">
      <c r="A19" s="25"/>
      <c r="B19" s="851"/>
      <c r="C19" s="853"/>
      <c r="D19" s="858"/>
      <c r="E19" s="60" t="s">
        <v>44</v>
      </c>
      <c r="F19" s="59"/>
      <c r="G19" s="44"/>
      <c r="H19" s="891"/>
      <c r="I19" s="50">
        <v>185.3</v>
      </c>
      <c r="J19" s="42">
        <v>185.3</v>
      </c>
      <c r="K19" s="42">
        <v>141.5</v>
      </c>
      <c r="L19" s="118"/>
      <c r="M19" s="50">
        <v>198.9</v>
      </c>
      <c r="N19" s="55">
        <v>198.9</v>
      </c>
      <c r="O19" s="55">
        <v>151.80000000000001</v>
      </c>
      <c r="P19" s="37"/>
    </row>
    <row r="20" spans="1:16">
      <c r="A20" s="25"/>
      <c r="B20" s="851"/>
      <c r="C20" s="853"/>
      <c r="D20" s="858"/>
      <c r="E20" s="60" t="s">
        <v>45</v>
      </c>
      <c r="F20" s="59"/>
      <c r="G20" s="44"/>
      <c r="H20" s="891"/>
      <c r="I20" s="50">
        <v>876.8</v>
      </c>
      <c r="J20" s="42">
        <v>876.8</v>
      </c>
      <c r="K20" s="42">
        <v>669.4</v>
      </c>
      <c r="L20" s="118"/>
      <c r="M20" s="50">
        <v>944.4</v>
      </c>
      <c r="N20" s="55">
        <v>944.4</v>
      </c>
      <c r="O20" s="55">
        <v>721</v>
      </c>
      <c r="P20" s="37"/>
    </row>
    <row r="21" spans="1:16">
      <c r="A21" s="25"/>
      <c r="B21" s="851"/>
      <c r="C21" s="853"/>
      <c r="D21" s="858"/>
      <c r="E21" s="60" t="s">
        <v>46</v>
      </c>
      <c r="F21" s="59"/>
      <c r="G21" s="44"/>
      <c r="H21" s="891"/>
      <c r="I21" s="50">
        <v>504.5</v>
      </c>
      <c r="J21" s="42">
        <v>504.5</v>
      </c>
      <c r="K21" s="42">
        <v>385.2</v>
      </c>
      <c r="L21" s="118"/>
      <c r="M21" s="50">
        <v>542.9</v>
      </c>
      <c r="N21" s="55">
        <v>542.9</v>
      </c>
      <c r="O21" s="55">
        <v>414.5</v>
      </c>
      <c r="P21" s="37"/>
    </row>
    <row r="22" spans="1:16">
      <c r="A22" s="25"/>
      <c r="B22" s="851"/>
      <c r="C22" s="853"/>
      <c r="D22" s="858"/>
      <c r="E22" s="60" t="s">
        <v>47</v>
      </c>
      <c r="F22" s="59"/>
      <c r="G22" s="44"/>
      <c r="H22" s="891"/>
      <c r="I22" s="50">
        <v>218.60000000000002</v>
      </c>
      <c r="J22" s="42">
        <v>218.60000000000002</v>
      </c>
      <c r="K22" s="42">
        <v>161.30000000000001</v>
      </c>
      <c r="L22" s="118"/>
      <c r="M22" s="50">
        <v>290.3</v>
      </c>
      <c r="N22" s="55">
        <v>290.3</v>
      </c>
      <c r="O22" s="55">
        <v>221.7</v>
      </c>
      <c r="P22" s="37"/>
    </row>
    <row r="23" spans="1:16">
      <c r="A23" s="25"/>
      <c r="B23" s="851"/>
      <c r="C23" s="853"/>
      <c r="D23" s="858"/>
      <c r="E23" s="60" t="s">
        <v>48</v>
      </c>
      <c r="F23" s="59"/>
      <c r="G23" s="44"/>
      <c r="H23" s="891"/>
      <c r="I23" s="50">
        <v>49.900000000000006</v>
      </c>
      <c r="J23" s="42">
        <v>49.900000000000006</v>
      </c>
      <c r="K23" s="42">
        <v>38.1</v>
      </c>
      <c r="L23" s="118"/>
      <c r="M23" s="50">
        <v>49.9</v>
      </c>
      <c r="N23" s="55">
        <v>49.9</v>
      </c>
      <c r="O23" s="55">
        <v>38.1</v>
      </c>
      <c r="P23" s="37"/>
    </row>
    <row r="24" spans="1:16" ht="13.5" thickBot="1">
      <c r="A24" s="25"/>
      <c r="B24" s="851"/>
      <c r="C24" s="853"/>
      <c r="D24" s="859"/>
      <c r="E24" s="60" t="s">
        <v>49</v>
      </c>
      <c r="F24" s="59"/>
      <c r="G24" s="45"/>
      <c r="H24" s="892"/>
      <c r="I24" s="51">
        <v>21.2</v>
      </c>
      <c r="J24" s="46">
        <v>21.2</v>
      </c>
      <c r="K24" s="46">
        <v>16.2</v>
      </c>
      <c r="L24" s="119"/>
      <c r="M24" s="51">
        <v>21.1</v>
      </c>
      <c r="N24" s="56">
        <v>21.1</v>
      </c>
      <c r="O24" s="56">
        <v>16.100000000000001</v>
      </c>
      <c r="P24" s="47"/>
    </row>
    <row r="25" spans="1:16" ht="13.5" thickBot="1">
      <c r="A25" s="25"/>
      <c r="B25" s="851"/>
      <c r="C25" s="853"/>
      <c r="D25" s="10"/>
      <c r="E25" s="15" t="s">
        <v>50</v>
      </c>
      <c r="F25" s="13"/>
      <c r="G25" s="49"/>
      <c r="H25" s="68" t="s">
        <v>51</v>
      </c>
      <c r="I25" s="18">
        <v>40.4</v>
      </c>
      <c r="J25" s="52">
        <v>40.4</v>
      </c>
      <c r="K25" s="52">
        <v>0</v>
      </c>
      <c r="L25" s="120">
        <v>0</v>
      </c>
      <c r="M25" s="18">
        <v>40.4</v>
      </c>
      <c r="N25" s="52">
        <v>40.4</v>
      </c>
      <c r="O25" s="52">
        <v>0</v>
      </c>
      <c r="P25" s="53">
        <v>0</v>
      </c>
    </row>
    <row r="26" spans="1:16" ht="15" customHeight="1" thickBot="1">
      <c r="A26" s="26"/>
      <c r="B26" s="852"/>
      <c r="C26" s="854"/>
      <c r="D26" s="48"/>
      <c r="E26" s="16"/>
      <c r="F26" s="14"/>
      <c r="G26" s="27"/>
      <c r="H26" s="20" t="s">
        <v>21</v>
      </c>
      <c r="I26" s="19">
        <v>10592.599999999999</v>
      </c>
      <c r="J26" s="19">
        <v>10592.599999999999</v>
      </c>
      <c r="K26" s="19">
        <v>8029.2999999999993</v>
      </c>
      <c r="L26" s="121">
        <v>0</v>
      </c>
      <c r="M26" s="19">
        <v>11624.899999999998</v>
      </c>
      <c r="N26" s="19">
        <v>11624.899999999998</v>
      </c>
      <c r="O26" s="19">
        <v>8823.2000000000025</v>
      </c>
      <c r="P26" s="61">
        <v>0</v>
      </c>
    </row>
    <row r="27" spans="1:16" ht="15" customHeight="1" thickBot="1">
      <c r="A27" s="872" t="s">
        <v>135</v>
      </c>
      <c r="B27" s="873"/>
      <c r="C27" s="873"/>
      <c r="D27" s="873"/>
      <c r="E27" s="873"/>
      <c r="F27" s="873"/>
      <c r="G27" s="873"/>
      <c r="H27" s="873"/>
      <c r="I27" s="873"/>
      <c r="J27" s="873"/>
      <c r="K27" s="873"/>
      <c r="L27" s="873"/>
      <c r="M27" s="873"/>
      <c r="N27" s="873"/>
      <c r="O27" s="873"/>
      <c r="P27" s="874"/>
    </row>
    <row r="28" spans="1:16" ht="12" customHeight="1">
      <c r="A28" s="849" t="s">
        <v>16</v>
      </c>
      <c r="B28" s="851" t="s">
        <v>16</v>
      </c>
      <c r="C28" s="853" t="s">
        <v>17</v>
      </c>
      <c r="D28" s="855" t="s">
        <v>52</v>
      </c>
      <c r="E28" s="907"/>
      <c r="F28" s="909" t="s">
        <v>16</v>
      </c>
      <c r="G28" s="888"/>
      <c r="H28" s="41" t="s">
        <v>20</v>
      </c>
      <c r="I28" s="35" t="e">
        <f>#N/A</f>
        <v>#N/A</v>
      </c>
      <c r="J28" s="36">
        <v>60</v>
      </c>
      <c r="K28" s="36"/>
      <c r="L28" s="122"/>
      <c r="M28" s="62">
        <f>N28+P28</f>
        <v>147</v>
      </c>
      <c r="N28" s="57">
        <v>147</v>
      </c>
      <c r="O28" s="57"/>
      <c r="P28" s="43"/>
    </row>
    <row r="29" spans="1:16" ht="15.75" customHeight="1" thickBot="1">
      <c r="A29" s="850"/>
      <c r="B29" s="852"/>
      <c r="C29" s="854"/>
      <c r="D29" s="856"/>
      <c r="E29" s="908"/>
      <c r="F29" s="906"/>
      <c r="G29" s="889"/>
      <c r="H29" s="31" t="s">
        <v>21</v>
      </c>
      <c r="I29" s="30" t="e">
        <f>#N/A</f>
        <v>#N/A</v>
      </c>
      <c r="J29" s="32">
        <f>J28</f>
        <v>60</v>
      </c>
      <c r="K29" s="32"/>
      <c r="L29" s="17"/>
      <c r="M29" s="30">
        <f>N29+P29</f>
        <v>147</v>
      </c>
      <c r="N29" s="32">
        <f>N28</f>
        <v>147</v>
      </c>
      <c r="O29" s="32"/>
      <c r="P29" s="33"/>
    </row>
    <row r="30" spans="1:16" ht="14.25" customHeight="1">
      <c r="A30" s="11" t="s">
        <v>16</v>
      </c>
      <c r="B30" s="8" t="s">
        <v>16</v>
      </c>
      <c r="C30" s="910" t="s">
        <v>18</v>
      </c>
      <c r="D30" s="911" t="s">
        <v>53</v>
      </c>
      <c r="E30" s="912"/>
      <c r="F30" s="905" t="s">
        <v>16</v>
      </c>
      <c r="G30" s="893"/>
      <c r="H30" s="34" t="s">
        <v>20</v>
      </c>
      <c r="I30" s="35" t="e">
        <f>#N/A</f>
        <v>#N/A</v>
      </c>
      <c r="J30" s="36">
        <v>10.5</v>
      </c>
      <c r="K30" s="36"/>
      <c r="L30" s="122"/>
      <c r="M30" s="63">
        <f>N30+P30</f>
        <v>10.5</v>
      </c>
      <c r="N30" s="58">
        <v>10.5</v>
      </c>
      <c r="O30" s="58"/>
      <c r="P30" s="37"/>
    </row>
    <row r="31" spans="1:16" ht="15" customHeight="1" thickBot="1">
      <c r="A31" s="12"/>
      <c r="B31" s="9"/>
      <c r="C31" s="854"/>
      <c r="D31" s="856"/>
      <c r="E31" s="913"/>
      <c r="F31" s="906"/>
      <c r="G31" s="889"/>
      <c r="H31" s="38" t="s">
        <v>21</v>
      </c>
      <c r="I31" s="29" t="e">
        <f>#N/A</f>
        <v>#N/A</v>
      </c>
      <c r="J31" s="28">
        <f>J30</f>
        <v>10.5</v>
      </c>
      <c r="K31" s="28"/>
      <c r="L31" s="123"/>
      <c r="M31" s="29">
        <f>N31+P31</f>
        <v>10.5</v>
      </c>
      <c r="N31" s="28">
        <f>N30</f>
        <v>10.5</v>
      </c>
      <c r="O31" s="28"/>
      <c r="P31" s="39"/>
    </row>
    <row r="32" spans="1:16" s="4" customFormat="1" ht="13.5" customHeight="1" thickBot="1">
      <c r="A32" s="70" t="s">
        <v>16</v>
      </c>
      <c r="B32" s="71" t="s">
        <v>16</v>
      </c>
      <c r="C32" s="846" t="s">
        <v>22</v>
      </c>
      <c r="D32" s="847"/>
      <c r="E32" s="847"/>
      <c r="F32" s="847"/>
      <c r="G32" s="847"/>
      <c r="H32" s="860"/>
      <c r="I32" s="75">
        <f>L32+J32</f>
        <v>70.5</v>
      </c>
      <c r="J32" s="73">
        <f>J31+J29</f>
        <v>70.5</v>
      </c>
      <c r="K32" s="73">
        <f>K27+K29+K31</f>
        <v>0</v>
      </c>
      <c r="L32" s="74">
        <f>L27+L29+L31</f>
        <v>0</v>
      </c>
      <c r="M32" s="75">
        <f>P32+N32</f>
        <v>157.5</v>
      </c>
      <c r="N32" s="73">
        <f>N27+N29+N31</f>
        <v>157.5</v>
      </c>
      <c r="O32" s="73">
        <f>O27+O29+O31</f>
        <v>0</v>
      </c>
      <c r="P32" s="74">
        <f>P27+P29+P31</f>
        <v>0</v>
      </c>
    </row>
    <row r="33" spans="1:16" ht="11.25" customHeight="1" thickBot="1">
      <c r="A33" s="914" t="s">
        <v>136</v>
      </c>
      <c r="B33" s="915"/>
      <c r="C33" s="915"/>
      <c r="D33" s="915"/>
      <c r="E33" s="915"/>
      <c r="F33" s="915"/>
      <c r="G33" s="915"/>
      <c r="H33" s="915"/>
      <c r="I33" s="915"/>
      <c r="J33" s="915"/>
      <c r="K33" s="915"/>
      <c r="L33" s="915"/>
      <c r="M33" s="915"/>
      <c r="N33" s="915"/>
      <c r="O33" s="915"/>
      <c r="P33" s="916"/>
    </row>
    <row r="34" spans="1:16" s="2" customFormat="1" ht="20.25" customHeight="1">
      <c r="A34" s="787" t="s">
        <v>17</v>
      </c>
      <c r="B34" s="894" t="s">
        <v>16</v>
      </c>
      <c r="C34" s="793" t="s">
        <v>19</v>
      </c>
      <c r="D34" s="864" t="s">
        <v>131</v>
      </c>
      <c r="E34" s="802"/>
      <c r="F34" s="814"/>
      <c r="G34" s="868"/>
      <c r="H34" s="69" t="s">
        <v>20</v>
      </c>
      <c r="I34" s="65" t="e">
        <f>#N/A</f>
        <v>#N/A</v>
      </c>
      <c r="J34" s="83">
        <f>147.3+863.4</f>
        <v>1010.7</v>
      </c>
      <c r="K34" s="83"/>
      <c r="L34" s="67">
        <v>162.80000000000001</v>
      </c>
      <c r="M34" s="65">
        <v>160</v>
      </c>
      <c r="N34" s="83">
        <v>160</v>
      </c>
      <c r="O34" s="83"/>
      <c r="P34" s="66">
        <v>162.80000000000001</v>
      </c>
    </row>
    <row r="35" spans="1:16" s="2" customFormat="1" ht="20.25" customHeight="1" thickBot="1">
      <c r="A35" s="788"/>
      <c r="B35" s="895"/>
      <c r="C35" s="792"/>
      <c r="D35" s="865"/>
      <c r="E35" s="803"/>
      <c r="F35" s="801"/>
      <c r="G35" s="801"/>
      <c r="H35" s="64" t="s">
        <v>21</v>
      </c>
      <c r="I35" s="110" t="e">
        <f>#N/A</f>
        <v>#N/A</v>
      </c>
      <c r="J35" s="82">
        <f>J34</f>
        <v>1010.7</v>
      </c>
      <c r="K35" s="82"/>
      <c r="L35" s="111">
        <f>L34</f>
        <v>162.80000000000001</v>
      </c>
      <c r="M35" s="110">
        <f>M34</f>
        <v>160</v>
      </c>
      <c r="N35" s="82">
        <f>N34</f>
        <v>160</v>
      </c>
      <c r="O35" s="82"/>
      <c r="P35" s="112">
        <f>P34</f>
        <v>162.80000000000001</v>
      </c>
    </row>
    <row r="36" spans="1:16" s="4" customFormat="1" ht="13.5" customHeight="1" thickBot="1">
      <c r="A36" s="70" t="s">
        <v>16</v>
      </c>
      <c r="B36" s="71" t="s">
        <v>16</v>
      </c>
      <c r="C36" s="846" t="s">
        <v>22</v>
      </c>
      <c r="D36" s="847"/>
      <c r="E36" s="847"/>
      <c r="F36" s="847"/>
      <c r="G36" s="847"/>
      <c r="H36" s="860"/>
      <c r="I36" s="75">
        <f>L36+J36</f>
        <v>1173.5</v>
      </c>
      <c r="J36" s="73">
        <f>J35+J33</f>
        <v>1010.7</v>
      </c>
      <c r="K36" s="73">
        <f>K31+K33+K35</f>
        <v>0</v>
      </c>
      <c r="L36" s="74">
        <f>L31+L33+L35</f>
        <v>162.80000000000001</v>
      </c>
      <c r="M36" s="75">
        <f>P36+N36</f>
        <v>333.3</v>
      </c>
      <c r="N36" s="73">
        <f>N31+N33+N35</f>
        <v>170.5</v>
      </c>
      <c r="O36" s="73">
        <f>O31+O33+O35</f>
        <v>0</v>
      </c>
      <c r="P36" s="74">
        <f>P31+P33+P35</f>
        <v>162.80000000000001</v>
      </c>
    </row>
    <row r="37" spans="1:16" s="4" customFormat="1" ht="13.5" customHeight="1" thickBot="1">
      <c r="A37" s="861" t="s">
        <v>137</v>
      </c>
      <c r="B37" s="862"/>
      <c r="C37" s="862"/>
      <c r="D37" s="862"/>
      <c r="E37" s="862"/>
      <c r="F37" s="862"/>
      <c r="G37" s="862"/>
      <c r="H37" s="862"/>
      <c r="I37" s="862"/>
      <c r="J37" s="862"/>
      <c r="K37" s="862"/>
      <c r="L37" s="862"/>
      <c r="M37" s="862"/>
      <c r="N37" s="862"/>
      <c r="O37" s="862"/>
      <c r="P37" s="863"/>
    </row>
    <row r="38" spans="1:16" s="2" customFormat="1" ht="13.5" customHeight="1">
      <c r="A38" s="787" t="s">
        <v>17</v>
      </c>
      <c r="B38" s="894" t="s">
        <v>16</v>
      </c>
      <c r="C38" s="793" t="s">
        <v>29</v>
      </c>
      <c r="D38" s="864" t="s">
        <v>132</v>
      </c>
      <c r="E38" s="802"/>
      <c r="F38" s="814"/>
      <c r="G38" s="868"/>
      <c r="H38" s="69" t="s">
        <v>20</v>
      </c>
      <c r="I38" s="65">
        <f>J38+L38</f>
        <v>8.4</v>
      </c>
      <c r="J38" s="83">
        <v>8.4</v>
      </c>
      <c r="K38" s="83"/>
      <c r="L38" s="67"/>
      <c r="M38" s="65">
        <f>N38+P38</f>
        <v>79.900000000000006</v>
      </c>
      <c r="N38" s="83">
        <v>79.900000000000006</v>
      </c>
      <c r="O38" s="83"/>
      <c r="P38" s="66"/>
    </row>
    <row r="39" spans="1:16" s="2" customFormat="1" ht="12" customHeight="1" thickBot="1">
      <c r="A39" s="788"/>
      <c r="B39" s="895"/>
      <c r="C39" s="792"/>
      <c r="D39" s="865"/>
      <c r="E39" s="803"/>
      <c r="F39" s="801"/>
      <c r="G39" s="801"/>
      <c r="H39" s="64" t="s">
        <v>21</v>
      </c>
      <c r="I39" s="110">
        <f>J39+L39</f>
        <v>8.4</v>
      </c>
      <c r="J39" s="82">
        <f>J38</f>
        <v>8.4</v>
      </c>
      <c r="K39" s="82"/>
      <c r="L39" s="111">
        <f>L38</f>
        <v>0</v>
      </c>
      <c r="M39" s="110">
        <f>M38</f>
        <v>79.900000000000006</v>
      </c>
      <c r="N39" s="82">
        <f>N38</f>
        <v>79.900000000000006</v>
      </c>
      <c r="O39" s="82"/>
      <c r="P39" s="112">
        <f>P38</f>
        <v>0</v>
      </c>
    </row>
    <row r="40" spans="1:16" s="2" customFormat="1" ht="13.5" customHeight="1">
      <c r="A40" s="787" t="s">
        <v>17</v>
      </c>
      <c r="B40" s="894" t="s">
        <v>16</v>
      </c>
      <c r="C40" s="793" t="s">
        <v>31</v>
      </c>
      <c r="D40" s="864" t="s">
        <v>134</v>
      </c>
      <c r="E40" s="802"/>
      <c r="F40" s="814"/>
      <c r="G40" s="868"/>
      <c r="H40" s="69" t="s">
        <v>20</v>
      </c>
      <c r="I40" s="65">
        <f>J40+L40</f>
        <v>71.599999999999994</v>
      </c>
      <c r="J40" s="83">
        <v>71.599999999999994</v>
      </c>
      <c r="K40" s="83"/>
      <c r="L40" s="67"/>
      <c r="M40" s="65">
        <f>N40+P40</f>
        <v>71.599999999999994</v>
      </c>
      <c r="N40" s="83">
        <v>71.599999999999994</v>
      </c>
      <c r="O40" s="83"/>
      <c r="P40" s="66"/>
    </row>
    <row r="41" spans="1:16" s="2" customFormat="1" ht="16.5" customHeight="1" thickBot="1">
      <c r="A41" s="788"/>
      <c r="B41" s="895"/>
      <c r="C41" s="792"/>
      <c r="D41" s="865"/>
      <c r="E41" s="803"/>
      <c r="F41" s="801"/>
      <c r="G41" s="801"/>
      <c r="H41" s="64" t="s">
        <v>21</v>
      </c>
      <c r="I41" s="110">
        <f>J41+L41</f>
        <v>71.599999999999994</v>
      </c>
      <c r="J41" s="82">
        <f>J40</f>
        <v>71.599999999999994</v>
      </c>
      <c r="K41" s="82"/>
      <c r="L41" s="111">
        <f>L40</f>
        <v>0</v>
      </c>
      <c r="M41" s="110">
        <f>M40</f>
        <v>71.599999999999994</v>
      </c>
      <c r="N41" s="82">
        <f>N40</f>
        <v>71.599999999999994</v>
      </c>
      <c r="O41" s="82"/>
      <c r="P41" s="112">
        <f>P40</f>
        <v>0</v>
      </c>
    </row>
    <row r="42" spans="1:16" s="4" customFormat="1" ht="13.5" customHeight="1" thickBot="1">
      <c r="A42" s="70" t="s">
        <v>16</v>
      </c>
      <c r="B42" s="71" t="s">
        <v>16</v>
      </c>
      <c r="C42" s="846" t="s">
        <v>22</v>
      </c>
      <c r="D42" s="847"/>
      <c r="E42" s="847"/>
      <c r="F42" s="847"/>
      <c r="G42" s="847"/>
      <c r="H42" s="860"/>
      <c r="I42" s="75">
        <f>L42+J42</f>
        <v>80</v>
      </c>
      <c r="J42" s="73">
        <f>J41+J39</f>
        <v>80</v>
      </c>
      <c r="K42" s="73">
        <f>K37+K39+K41</f>
        <v>0</v>
      </c>
      <c r="L42" s="74">
        <f>L37+L39+L41</f>
        <v>0</v>
      </c>
      <c r="M42" s="75">
        <f>P42+N42</f>
        <v>151.5</v>
      </c>
      <c r="N42" s="73">
        <f>N37+N39+N41</f>
        <v>151.5</v>
      </c>
      <c r="O42" s="73">
        <f>O37+O39+O41</f>
        <v>0</v>
      </c>
      <c r="P42" s="74">
        <f>P37+P39+P41</f>
        <v>0</v>
      </c>
    </row>
    <row r="43" spans="1:16" s="4" customFormat="1" ht="13.5" customHeight="1" thickBot="1">
      <c r="A43" s="861" t="s">
        <v>138</v>
      </c>
      <c r="B43" s="862"/>
      <c r="C43" s="862"/>
      <c r="D43" s="862"/>
      <c r="E43" s="862"/>
      <c r="F43" s="862"/>
      <c r="G43" s="862"/>
      <c r="H43" s="862"/>
      <c r="I43" s="862"/>
      <c r="J43" s="862"/>
      <c r="K43" s="862"/>
      <c r="L43" s="862"/>
      <c r="M43" s="862"/>
      <c r="N43" s="862"/>
      <c r="O43" s="862"/>
      <c r="P43" s="863"/>
    </row>
    <row r="44" spans="1:16" ht="13.5" customHeight="1">
      <c r="A44" s="789" t="s">
        <v>16</v>
      </c>
      <c r="B44" s="810" t="s">
        <v>16</v>
      </c>
      <c r="C44" s="812" t="s">
        <v>29</v>
      </c>
      <c r="D44" s="828" t="s">
        <v>54</v>
      </c>
      <c r="E44" s="806"/>
      <c r="F44" s="819" t="s">
        <v>16</v>
      </c>
      <c r="G44" s="821" t="s">
        <v>55</v>
      </c>
      <c r="H44" s="79" t="s">
        <v>20</v>
      </c>
      <c r="I44" s="86">
        <v>70</v>
      </c>
      <c r="J44" s="87">
        <v>70</v>
      </c>
      <c r="K44" s="87"/>
      <c r="L44" s="124"/>
      <c r="M44" s="130">
        <f>N44</f>
        <v>75</v>
      </c>
      <c r="N44" s="87">
        <v>75</v>
      </c>
      <c r="O44" s="87"/>
      <c r="P44" s="131">
        <v>0</v>
      </c>
    </row>
    <row r="45" spans="1:16" ht="12" customHeight="1" thickBot="1">
      <c r="A45" s="790"/>
      <c r="B45" s="811"/>
      <c r="C45" s="813"/>
      <c r="D45" s="829"/>
      <c r="E45" s="807"/>
      <c r="F45" s="820"/>
      <c r="G45" s="822"/>
      <c r="H45" s="80" t="s">
        <v>21</v>
      </c>
      <c r="I45" s="88">
        <v>70</v>
      </c>
      <c r="J45" s="89">
        <v>70</v>
      </c>
      <c r="K45" s="89"/>
      <c r="L45" s="125">
        <v>0</v>
      </c>
      <c r="M45" s="132">
        <v>75</v>
      </c>
      <c r="N45" s="89">
        <v>75</v>
      </c>
      <c r="O45" s="89"/>
      <c r="P45" s="133">
        <v>0</v>
      </c>
    </row>
    <row r="46" spans="1:16" s="2" customFormat="1" ht="14.25" customHeight="1">
      <c r="A46" s="787" t="s">
        <v>17</v>
      </c>
      <c r="B46" s="791" t="s">
        <v>16</v>
      </c>
      <c r="C46" s="793" t="s">
        <v>31</v>
      </c>
      <c r="D46" s="804" t="s">
        <v>56</v>
      </c>
      <c r="E46" s="802"/>
      <c r="F46" s="814" t="s">
        <v>16</v>
      </c>
      <c r="G46" s="815"/>
      <c r="H46" s="85" t="s">
        <v>20</v>
      </c>
      <c r="I46" s="84">
        <v>266.8</v>
      </c>
      <c r="J46" s="83">
        <v>266.8</v>
      </c>
      <c r="K46" s="83"/>
      <c r="L46" s="67"/>
      <c r="M46" s="65">
        <v>266.82499999999999</v>
      </c>
      <c r="N46" s="83">
        <v>266.8</v>
      </c>
      <c r="O46" s="83"/>
      <c r="P46" s="66"/>
    </row>
    <row r="47" spans="1:16" s="2" customFormat="1" ht="14.25" customHeight="1" thickBot="1">
      <c r="A47" s="788"/>
      <c r="B47" s="792"/>
      <c r="C47" s="792"/>
      <c r="D47" s="805"/>
      <c r="E47" s="803"/>
      <c r="F47" s="801"/>
      <c r="G47" s="816"/>
      <c r="H47" s="80" t="s">
        <v>21</v>
      </c>
      <c r="I47" s="81">
        <v>266.8</v>
      </c>
      <c r="J47" s="82">
        <v>266.8</v>
      </c>
      <c r="K47" s="82"/>
      <c r="L47" s="111">
        <v>0</v>
      </c>
      <c r="M47" s="110">
        <v>266.82499999999999</v>
      </c>
      <c r="N47" s="82">
        <v>266.8</v>
      </c>
      <c r="O47" s="82"/>
      <c r="P47" s="112">
        <v>0</v>
      </c>
    </row>
    <row r="48" spans="1:16" s="3" customFormat="1" ht="14.25" customHeight="1">
      <c r="A48" s="787" t="s">
        <v>17</v>
      </c>
      <c r="B48" s="791" t="s">
        <v>16</v>
      </c>
      <c r="C48" s="793" t="s">
        <v>34</v>
      </c>
      <c r="D48" s="826" t="s">
        <v>57</v>
      </c>
      <c r="E48" s="802"/>
      <c r="F48" s="814" t="s">
        <v>16</v>
      </c>
      <c r="G48" s="815"/>
      <c r="H48" s="85" t="s">
        <v>20</v>
      </c>
      <c r="I48" s="84">
        <v>98.53</v>
      </c>
      <c r="J48" s="83">
        <v>98.5</v>
      </c>
      <c r="K48" s="83"/>
      <c r="L48" s="67"/>
      <c r="M48" s="65">
        <v>116</v>
      </c>
      <c r="N48" s="83">
        <v>116</v>
      </c>
      <c r="O48" s="83"/>
      <c r="P48" s="66"/>
    </row>
    <row r="49" spans="1:16" ht="13.5" thickBot="1">
      <c r="A49" s="788"/>
      <c r="B49" s="792"/>
      <c r="C49" s="792"/>
      <c r="D49" s="827"/>
      <c r="E49" s="803"/>
      <c r="F49" s="801"/>
      <c r="G49" s="816"/>
      <c r="H49" s="80" t="s">
        <v>21</v>
      </c>
      <c r="I49" s="81">
        <v>98.53</v>
      </c>
      <c r="J49" s="82">
        <v>98.5</v>
      </c>
      <c r="K49" s="82"/>
      <c r="L49" s="111">
        <v>0</v>
      </c>
      <c r="M49" s="110">
        <v>116</v>
      </c>
      <c r="N49" s="82">
        <v>116</v>
      </c>
      <c r="O49" s="82"/>
      <c r="P49" s="112">
        <v>0</v>
      </c>
    </row>
    <row r="50" spans="1:16">
      <c r="A50" s="787" t="s">
        <v>17</v>
      </c>
      <c r="B50" s="791" t="s">
        <v>16</v>
      </c>
      <c r="C50" s="793" t="s">
        <v>36</v>
      </c>
      <c r="D50" s="804" t="s">
        <v>59</v>
      </c>
      <c r="E50" s="802"/>
      <c r="F50" s="814" t="s">
        <v>16</v>
      </c>
      <c r="G50" s="815"/>
      <c r="H50" s="85" t="s">
        <v>20</v>
      </c>
      <c r="I50" s="84">
        <v>1.86</v>
      </c>
      <c r="J50" s="83">
        <v>1.9</v>
      </c>
      <c r="K50" s="83"/>
      <c r="L50" s="67"/>
      <c r="M50" s="65">
        <v>2.8</v>
      </c>
      <c r="N50" s="83">
        <v>2.8</v>
      </c>
      <c r="O50" s="83"/>
      <c r="P50" s="66"/>
    </row>
    <row r="51" spans="1:16" ht="13.5" thickBot="1">
      <c r="A51" s="788"/>
      <c r="B51" s="792"/>
      <c r="C51" s="792"/>
      <c r="D51" s="805"/>
      <c r="E51" s="803"/>
      <c r="F51" s="801"/>
      <c r="G51" s="816"/>
      <c r="H51" s="80" t="s">
        <v>21</v>
      </c>
      <c r="I51" s="81">
        <v>1.86</v>
      </c>
      <c r="J51" s="82">
        <v>1.9</v>
      </c>
      <c r="K51" s="82"/>
      <c r="L51" s="111">
        <v>0</v>
      </c>
      <c r="M51" s="110">
        <v>2.8</v>
      </c>
      <c r="N51" s="82">
        <v>2.8</v>
      </c>
      <c r="O51" s="82"/>
      <c r="P51" s="112">
        <v>0</v>
      </c>
    </row>
    <row r="52" spans="1:16">
      <c r="A52" s="787" t="s">
        <v>17</v>
      </c>
      <c r="B52" s="791" t="s">
        <v>16</v>
      </c>
      <c r="C52" s="793" t="s">
        <v>30</v>
      </c>
      <c r="D52" s="826" t="s">
        <v>60</v>
      </c>
      <c r="E52" s="802"/>
      <c r="F52" s="814" t="s">
        <v>16</v>
      </c>
      <c r="G52" s="815"/>
      <c r="H52" s="85" t="s">
        <v>20</v>
      </c>
      <c r="I52" s="84">
        <v>24</v>
      </c>
      <c r="J52" s="83">
        <v>24</v>
      </c>
      <c r="K52" s="83"/>
      <c r="L52" s="67"/>
      <c r="M52" s="65">
        <v>43.9</v>
      </c>
      <c r="N52" s="83">
        <v>43.9</v>
      </c>
      <c r="O52" s="83"/>
      <c r="P52" s="66"/>
    </row>
    <row r="53" spans="1:16" ht="13.5" thickBot="1">
      <c r="A53" s="788"/>
      <c r="B53" s="792"/>
      <c r="C53" s="792"/>
      <c r="D53" s="827"/>
      <c r="E53" s="803"/>
      <c r="F53" s="801"/>
      <c r="G53" s="816"/>
      <c r="H53" s="80" t="s">
        <v>21</v>
      </c>
      <c r="I53" s="81">
        <v>24</v>
      </c>
      <c r="J53" s="82">
        <v>24</v>
      </c>
      <c r="K53" s="82"/>
      <c r="L53" s="111">
        <v>0</v>
      </c>
      <c r="M53" s="110">
        <v>43.9</v>
      </c>
      <c r="N53" s="82">
        <v>43.9</v>
      </c>
      <c r="O53" s="82"/>
      <c r="P53" s="112">
        <v>0</v>
      </c>
    </row>
    <row r="54" spans="1:16">
      <c r="A54" s="787" t="s">
        <v>17</v>
      </c>
      <c r="B54" s="791" t="s">
        <v>16</v>
      </c>
      <c r="C54" s="793" t="s">
        <v>37</v>
      </c>
      <c r="D54" s="826" t="s">
        <v>61</v>
      </c>
      <c r="E54" s="802"/>
      <c r="F54" s="814" t="s">
        <v>16</v>
      </c>
      <c r="G54" s="815"/>
      <c r="H54" s="94" t="s">
        <v>20</v>
      </c>
      <c r="I54" s="84">
        <v>49.8</v>
      </c>
      <c r="J54" s="83">
        <v>49.8</v>
      </c>
      <c r="K54" s="83"/>
      <c r="L54" s="67"/>
      <c r="M54" s="135">
        <v>57</v>
      </c>
      <c r="N54" s="106">
        <v>57</v>
      </c>
      <c r="O54" s="83"/>
      <c r="P54" s="66"/>
    </row>
    <row r="55" spans="1:16" ht="13.5" thickBot="1">
      <c r="A55" s="788"/>
      <c r="B55" s="792"/>
      <c r="C55" s="792"/>
      <c r="D55" s="827"/>
      <c r="E55" s="803"/>
      <c r="F55" s="801"/>
      <c r="G55" s="816"/>
      <c r="H55" s="80" t="s">
        <v>21</v>
      </c>
      <c r="I55" s="81">
        <v>49.8</v>
      </c>
      <c r="J55" s="82">
        <v>49.8</v>
      </c>
      <c r="K55" s="82"/>
      <c r="L55" s="111">
        <v>0</v>
      </c>
      <c r="M55" s="110">
        <v>57</v>
      </c>
      <c r="N55" s="82">
        <v>57</v>
      </c>
      <c r="O55" s="82"/>
      <c r="P55" s="112">
        <v>0</v>
      </c>
    </row>
    <row r="56" spans="1:16">
      <c r="A56" s="787" t="s">
        <v>17</v>
      </c>
      <c r="B56" s="791" t="s">
        <v>16</v>
      </c>
      <c r="C56" s="793" t="s">
        <v>38</v>
      </c>
      <c r="D56" s="804" t="s">
        <v>62</v>
      </c>
      <c r="E56" s="802"/>
      <c r="F56" s="814" t="s">
        <v>16</v>
      </c>
      <c r="G56" s="815"/>
      <c r="H56" s="85" t="s">
        <v>20</v>
      </c>
      <c r="I56" s="84">
        <v>4</v>
      </c>
      <c r="J56" s="83">
        <v>4</v>
      </c>
      <c r="K56" s="83"/>
      <c r="L56" s="67"/>
      <c r="M56" s="65">
        <v>4</v>
      </c>
      <c r="N56" s="83">
        <v>4</v>
      </c>
      <c r="O56" s="83"/>
      <c r="P56" s="66"/>
    </row>
    <row r="57" spans="1:16" ht="13.5" thickBot="1">
      <c r="A57" s="788"/>
      <c r="B57" s="792"/>
      <c r="C57" s="792"/>
      <c r="D57" s="805"/>
      <c r="E57" s="803"/>
      <c r="F57" s="801"/>
      <c r="G57" s="816"/>
      <c r="H57" s="80" t="s">
        <v>21</v>
      </c>
      <c r="I57" s="81">
        <v>4</v>
      </c>
      <c r="J57" s="82">
        <v>4</v>
      </c>
      <c r="K57" s="82"/>
      <c r="L57" s="111">
        <v>0</v>
      </c>
      <c r="M57" s="110">
        <v>4</v>
      </c>
      <c r="N57" s="82">
        <v>4</v>
      </c>
      <c r="O57" s="82"/>
      <c r="P57" s="112">
        <v>0</v>
      </c>
    </row>
    <row r="58" spans="1:16" ht="13.5" customHeight="1" thickBot="1">
      <c r="A58" s="831" t="s">
        <v>17</v>
      </c>
      <c r="B58" s="791" t="s">
        <v>16</v>
      </c>
      <c r="C58" s="793" t="s">
        <v>39</v>
      </c>
      <c r="D58" s="148" t="s">
        <v>63</v>
      </c>
      <c r="E58" s="800"/>
      <c r="F58" s="814" t="s">
        <v>16</v>
      </c>
      <c r="G58" s="832"/>
      <c r="H58" s="95"/>
      <c r="I58" s="97">
        <v>25.5</v>
      </c>
      <c r="J58" s="105">
        <v>25.5</v>
      </c>
      <c r="K58" s="96"/>
      <c r="L58" s="126"/>
      <c r="M58" s="147">
        <v>30</v>
      </c>
      <c r="N58" s="105">
        <v>30</v>
      </c>
      <c r="O58" s="96"/>
      <c r="P58" s="136"/>
    </row>
    <row r="59" spans="1:16" ht="13.5" thickBot="1">
      <c r="A59" s="803"/>
      <c r="B59" s="830"/>
      <c r="C59" s="830"/>
      <c r="D59" s="149"/>
      <c r="E59" s="801"/>
      <c r="F59" s="801"/>
      <c r="G59" s="816"/>
      <c r="H59" s="102" t="s">
        <v>21</v>
      </c>
      <c r="I59" s="103">
        <v>25.5</v>
      </c>
      <c r="J59" s="104">
        <v>25.5</v>
      </c>
      <c r="K59" s="104"/>
      <c r="L59" s="127">
        <v>0</v>
      </c>
      <c r="M59" s="103">
        <v>30</v>
      </c>
      <c r="N59" s="104">
        <v>30</v>
      </c>
      <c r="O59" s="104"/>
      <c r="P59" s="137"/>
    </row>
    <row r="60" spans="1:16">
      <c r="A60" s="787" t="s">
        <v>17</v>
      </c>
      <c r="B60" s="791" t="s">
        <v>16</v>
      </c>
      <c r="C60" s="793" t="s">
        <v>69</v>
      </c>
      <c r="D60" s="826" t="s">
        <v>64</v>
      </c>
      <c r="E60" s="802"/>
      <c r="F60" s="814" t="s">
        <v>16</v>
      </c>
      <c r="G60" s="815"/>
      <c r="H60" s="85" t="s">
        <v>20</v>
      </c>
      <c r="I60" s="84">
        <v>3.47</v>
      </c>
      <c r="J60" s="83">
        <v>3.5</v>
      </c>
      <c r="K60" s="83"/>
      <c r="L60" s="67"/>
      <c r="M60" s="65">
        <v>4.3</v>
      </c>
      <c r="N60" s="83">
        <v>4.32</v>
      </c>
      <c r="O60" s="83"/>
      <c r="P60" s="66"/>
    </row>
    <row r="61" spans="1:16" ht="13.5" thickBot="1">
      <c r="A61" s="788"/>
      <c r="B61" s="792"/>
      <c r="C61" s="792"/>
      <c r="D61" s="827"/>
      <c r="E61" s="803"/>
      <c r="F61" s="801"/>
      <c r="G61" s="816"/>
      <c r="H61" s="80" t="s">
        <v>21</v>
      </c>
      <c r="I61" s="81">
        <v>3.47</v>
      </c>
      <c r="J61" s="82">
        <v>3.5</v>
      </c>
      <c r="K61" s="82"/>
      <c r="L61" s="111">
        <v>0</v>
      </c>
      <c r="M61" s="110">
        <v>4.3</v>
      </c>
      <c r="N61" s="82">
        <v>4.32</v>
      </c>
      <c r="O61" s="82"/>
      <c r="P61" s="112">
        <v>0</v>
      </c>
    </row>
    <row r="62" spans="1:16">
      <c r="A62" s="787" t="s">
        <v>17</v>
      </c>
      <c r="B62" s="791" t="s">
        <v>16</v>
      </c>
      <c r="C62" s="793" t="s">
        <v>40</v>
      </c>
      <c r="D62" s="804" t="s">
        <v>65</v>
      </c>
      <c r="E62" s="802"/>
      <c r="F62" s="814" t="s">
        <v>16</v>
      </c>
      <c r="G62" s="815"/>
      <c r="H62" s="85" t="s">
        <v>20</v>
      </c>
      <c r="I62" s="84">
        <v>1.2</v>
      </c>
      <c r="J62" s="83">
        <v>1.2</v>
      </c>
      <c r="K62" s="83"/>
      <c r="L62" s="67"/>
      <c r="M62" s="65">
        <v>1.2</v>
      </c>
      <c r="N62" s="83">
        <v>1.2</v>
      </c>
      <c r="O62" s="83"/>
      <c r="P62" s="66"/>
    </row>
    <row r="63" spans="1:16" ht="13.5" thickBot="1">
      <c r="A63" s="788"/>
      <c r="B63" s="792"/>
      <c r="C63" s="792"/>
      <c r="D63" s="805"/>
      <c r="E63" s="803"/>
      <c r="F63" s="801"/>
      <c r="G63" s="816"/>
      <c r="H63" s="80" t="s">
        <v>21</v>
      </c>
      <c r="I63" s="81">
        <v>1.2</v>
      </c>
      <c r="J63" s="82">
        <v>1.2</v>
      </c>
      <c r="K63" s="82"/>
      <c r="L63" s="111">
        <v>0</v>
      </c>
      <c r="M63" s="110">
        <v>1.2</v>
      </c>
      <c r="N63" s="82">
        <v>1.2</v>
      </c>
      <c r="O63" s="82"/>
      <c r="P63" s="112">
        <v>0</v>
      </c>
    </row>
    <row r="64" spans="1:16">
      <c r="A64" s="789" t="s">
        <v>17</v>
      </c>
      <c r="B64" s="810" t="s">
        <v>16</v>
      </c>
      <c r="C64" s="812" t="s">
        <v>41</v>
      </c>
      <c r="D64" s="828" t="s">
        <v>66</v>
      </c>
      <c r="E64" s="806"/>
      <c r="F64" s="819" t="s">
        <v>16</v>
      </c>
      <c r="G64" s="821"/>
      <c r="H64" s="79" t="s">
        <v>20</v>
      </c>
      <c r="I64" s="86">
        <v>5.49</v>
      </c>
      <c r="J64" s="87">
        <v>5.5</v>
      </c>
      <c r="K64" s="87"/>
      <c r="L64" s="124"/>
      <c r="M64" s="134">
        <v>10.08</v>
      </c>
      <c r="N64" s="87">
        <v>10.1</v>
      </c>
      <c r="O64" s="87"/>
      <c r="P64" s="131"/>
    </row>
    <row r="65" spans="1:16" ht="13.5" thickBot="1">
      <c r="A65" s="790"/>
      <c r="B65" s="811"/>
      <c r="C65" s="813"/>
      <c r="D65" s="829"/>
      <c r="E65" s="807"/>
      <c r="F65" s="820"/>
      <c r="G65" s="822"/>
      <c r="H65" s="80" t="s">
        <v>21</v>
      </c>
      <c r="I65" s="88">
        <v>5.49</v>
      </c>
      <c r="J65" s="89">
        <v>5.5</v>
      </c>
      <c r="K65" s="89"/>
      <c r="L65" s="125">
        <v>0</v>
      </c>
      <c r="M65" s="132">
        <v>10.08</v>
      </c>
      <c r="N65" s="89">
        <v>10.1</v>
      </c>
      <c r="O65" s="89"/>
      <c r="P65" s="133">
        <v>0</v>
      </c>
    </row>
    <row r="66" spans="1:16">
      <c r="A66" s="787" t="s">
        <v>17</v>
      </c>
      <c r="B66" s="791" t="s">
        <v>16</v>
      </c>
      <c r="C66" s="793" t="s">
        <v>44</v>
      </c>
      <c r="D66" s="826" t="s">
        <v>70</v>
      </c>
      <c r="E66" s="802"/>
      <c r="F66" s="814" t="s">
        <v>16</v>
      </c>
      <c r="G66" s="815"/>
      <c r="H66" s="150" t="s">
        <v>20</v>
      </c>
      <c r="I66" s="84">
        <v>18</v>
      </c>
      <c r="J66" s="83">
        <v>18</v>
      </c>
      <c r="K66" s="83"/>
      <c r="L66" s="67"/>
      <c r="M66" s="135">
        <v>29.25</v>
      </c>
      <c r="N66" s="106">
        <v>29.3</v>
      </c>
      <c r="O66" s="83"/>
      <c r="P66" s="66"/>
    </row>
    <row r="67" spans="1:16" ht="13.5" thickBot="1">
      <c r="A67" s="788"/>
      <c r="B67" s="792"/>
      <c r="C67" s="792"/>
      <c r="D67" s="827"/>
      <c r="E67" s="803"/>
      <c r="F67" s="801"/>
      <c r="G67" s="816"/>
      <c r="H67" s="80" t="s">
        <v>21</v>
      </c>
      <c r="I67" s="81">
        <v>18</v>
      </c>
      <c r="J67" s="82">
        <v>18</v>
      </c>
      <c r="K67" s="82"/>
      <c r="L67" s="111">
        <v>0</v>
      </c>
      <c r="M67" s="110">
        <v>29.25</v>
      </c>
      <c r="N67" s="82">
        <v>29.3</v>
      </c>
      <c r="O67" s="82"/>
      <c r="P67" s="112">
        <v>0</v>
      </c>
    </row>
    <row r="68" spans="1:16">
      <c r="A68" s="787" t="s">
        <v>17</v>
      </c>
      <c r="B68" s="791" t="s">
        <v>16</v>
      </c>
      <c r="C68" s="793" t="s">
        <v>46</v>
      </c>
      <c r="D68" s="804" t="s">
        <v>72</v>
      </c>
      <c r="E68" s="802"/>
      <c r="F68" s="814" t="s">
        <v>16</v>
      </c>
      <c r="G68" s="815"/>
      <c r="H68" s="85" t="s">
        <v>20</v>
      </c>
      <c r="I68" s="84">
        <v>21</v>
      </c>
      <c r="J68" s="83">
        <v>21</v>
      </c>
      <c r="K68" s="83"/>
      <c r="L68" s="67"/>
      <c r="M68" s="65">
        <v>20.12</v>
      </c>
      <c r="N68" s="83">
        <v>20.100000000000001</v>
      </c>
      <c r="O68" s="83"/>
      <c r="P68" s="66"/>
    </row>
    <row r="69" spans="1:16" ht="13.5" thickBot="1">
      <c r="A69" s="788"/>
      <c r="B69" s="792"/>
      <c r="C69" s="792"/>
      <c r="D69" s="805"/>
      <c r="E69" s="803"/>
      <c r="F69" s="801"/>
      <c r="G69" s="816"/>
      <c r="H69" s="80" t="s">
        <v>21</v>
      </c>
      <c r="I69" s="81">
        <v>21</v>
      </c>
      <c r="J69" s="82">
        <v>21</v>
      </c>
      <c r="K69" s="82"/>
      <c r="L69" s="111">
        <v>0</v>
      </c>
      <c r="M69" s="110">
        <v>20.12</v>
      </c>
      <c r="N69" s="82">
        <v>20.100000000000001</v>
      </c>
      <c r="O69" s="82"/>
      <c r="P69" s="112">
        <v>0</v>
      </c>
    </row>
    <row r="70" spans="1:16">
      <c r="A70" s="787" t="s">
        <v>17</v>
      </c>
      <c r="B70" s="791" t="s">
        <v>16</v>
      </c>
      <c r="C70" s="793" t="s">
        <v>78</v>
      </c>
      <c r="D70" s="804" t="s">
        <v>73</v>
      </c>
      <c r="E70" s="802"/>
      <c r="F70" s="814" t="s">
        <v>16</v>
      </c>
      <c r="G70" s="815"/>
      <c r="H70" s="85" t="s">
        <v>20</v>
      </c>
      <c r="I70" s="84">
        <v>10.1</v>
      </c>
      <c r="J70" s="83">
        <v>10.1</v>
      </c>
      <c r="K70" s="83"/>
      <c r="L70" s="67"/>
      <c r="M70" s="65">
        <v>5.8</v>
      </c>
      <c r="N70" s="83">
        <v>5.8</v>
      </c>
      <c r="O70" s="83"/>
      <c r="P70" s="66"/>
    </row>
    <row r="71" spans="1:16" ht="13.5" thickBot="1">
      <c r="A71" s="788"/>
      <c r="B71" s="792"/>
      <c r="C71" s="792"/>
      <c r="D71" s="805"/>
      <c r="E71" s="803"/>
      <c r="F71" s="801"/>
      <c r="G71" s="816"/>
      <c r="H71" s="80" t="s">
        <v>21</v>
      </c>
      <c r="I71" s="81">
        <v>10.1</v>
      </c>
      <c r="J71" s="82">
        <v>10.1</v>
      </c>
      <c r="K71" s="82"/>
      <c r="L71" s="111">
        <v>0</v>
      </c>
      <c r="M71" s="110">
        <v>5.8</v>
      </c>
      <c r="N71" s="82">
        <v>5.8</v>
      </c>
      <c r="O71" s="82"/>
      <c r="P71" s="112">
        <v>0</v>
      </c>
    </row>
    <row r="72" spans="1:16">
      <c r="A72" s="787" t="s">
        <v>17</v>
      </c>
      <c r="B72" s="791" t="s">
        <v>16</v>
      </c>
      <c r="C72" s="793" t="s">
        <v>47</v>
      </c>
      <c r="D72" s="804" t="s">
        <v>76</v>
      </c>
      <c r="E72" s="802"/>
      <c r="F72" s="814" t="s">
        <v>16</v>
      </c>
      <c r="G72" s="815"/>
      <c r="H72" s="85" t="s">
        <v>20</v>
      </c>
      <c r="I72" s="84">
        <v>4.3559999999999999</v>
      </c>
      <c r="J72" s="83">
        <v>4.4000000000000004</v>
      </c>
      <c r="K72" s="83"/>
      <c r="L72" s="67"/>
      <c r="M72" s="65">
        <v>4.74</v>
      </c>
      <c r="N72" s="83">
        <v>4.7</v>
      </c>
      <c r="O72" s="83"/>
      <c r="P72" s="66"/>
    </row>
    <row r="73" spans="1:16" ht="13.5" thickBot="1">
      <c r="A73" s="788"/>
      <c r="B73" s="792"/>
      <c r="C73" s="792"/>
      <c r="D73" s="805"/>
      <c r="E73" s="803"/>
      <c r="F73" s="801"/>
      <c r="G73" s="816"/>
      <c r="H73" s="80" t="s">
        <v>21</v>
      </c>
      <c r="I73" s="81">
        <v>4.3559999999999999</v>
      </c>
      <c r="J73" s="82">
        <v>4.4000000000000004</v>
      </c>
      <c r="K73" s="82"/>
      <c r="L73" s="111">
        <v>0</v>
      </c>
      <c r="M73" s="110">
        <v>4.74</v>
      </c>
      <c r="N73" s="82">
        <v>4.7</v>
      </c>
      <c r="O73" s="82"/>
      <c r="P73" s="112">
        <v>0</v>
      </c>
    </row>
    <row r="74" spans="1:16">
      <c r="A74" s="787" t="s">
        <v>17</v>
      </c>
      <c r="B74" s="791" t="s">
        <v>16</v>
      </c>
      <c r="C74" s="793" t="s">
        <v>48</v>
      </c>
      <c r="D74" s="804" t="s">
        <v>77</v>
      </c>
      <c r="E74" s="802"/>
      <c r="F74" s="814" t="s">
        <v>16</v>
      </c>
      <c r="G74" s="815"/>
      <c r="H74" s="94" t="s">
        <v>20</v>
      </c>
      <c r="I74" s="84">
        <v>142.6</v>
      </c>
      <c r="J74" s="83">
        <v>142.6</v>
      </c>
      <c r="K74" s="83"/>
      <c r="L74" s="67"/>
      <c r="M74" s="135">
        <v>74.355000000000004</v>
      </c>
      <c r="N74" s="106">
        <v>74.400000000000006</v>
      </c>
      <c r="O74" s="83"/>
      <c r="P74" s="66"/>
    </row>
    <row r="75" spans="1:16" ht="13.5" thickBot="1">
      <c r="A75" s="788"/>
      <c r="B75" s="792"/>
      <c r="C75" s="792"/>
      <c r="D75" s="805"/>
      <c r="E75" s="803"/>
      <c r="F75" s="801"/>
      <c r="G75" s="816"/>
      <c r="H75" s="80" t="s">
        <v>21</v>
      </c>
      <c r="I75" s="81">
        <v>142.6</v>
      </c>
      <c r="J75" s="82">
        <v>142.6</v>
      </c>
      <c r="K75" s="82"/>
      <c r="L75" s="111">
        <v>0</v>
      </c>
      <c r="M75" s="110">
        <v>74.355000000000004</v>
      </c>
      <c r="N75" s="82">
        <v>74.400000000000006</v>
      </c>
      <c r="O75" s="82"/>
      <c r="P75" s="112">
        <v>0</v>
      </c>
    </row>
    <row r="76" spans="1:16">
      <c r="A76" s="787" t="s">
        <v>17</v>
      </c>
      <c r="B76" s="791" t="s">
        <v>16</v>
      </c>
      <c r="C76" s="793" t="s">
        <v>49</v>
      </c>
      <c r="D76" s="804" t="s">
        <v>79</v>
      </c>
      <c r="E76" s="802"/>
      <c r="F76" s="814" t="s">
        <v>16</v>
      </c>
      <c r="G76" s="815"/>
      <c r="H76" s="85" t="s">
        <v>20</v>
      </c>
      <c r="I76" s="84">
        <v>40.700000000000003</v>
      </c>
      <c r="J76" s="83">
        <v>40.700000000000003</v>
      </c>
      <c r="K76" s="83"/>
      <c r="L76" s="67"/>
      <c r="M76" s="65">
        <v>40.700000000000003</v>
      </c>
      <c r="N76" s="83">
        <v>40.700000000000003</v>
      </c>
      <c r="O76" s="83"/>
      <c r="P76" s="66"/>
    </row>
    <row r="77" spans="1:16" ht="13.5" thickBot="1">
      <c r="A77" s="788"/>
      <c r="B77" s="792"/>
      <c r="C77" s="792"/>
      <c r="D77" s="805"/>
      <c r="E77" s="803"/>
      <c r="F77" s="801"/>
      <c r="G77" s="816"/>
      <c r="H77" s="80" t="s">
        <v>21</v>
      </c>
      <c r="I77" s="81">
        <v>40.700000000000003</v>
      </c>
      <c r="J77" s="82">
        <v>40.700000000000003</v>
      </c>
      <c r="K77" s="82"/>
      <c r="L77" s="111">
        <v>0</v>
      </c>
      <c r="M77" s="110">
        <v>40.700000000000003</v>
      </c>
      <c r="N77" s="82">
        <v>40.700000000000003</v>
      </c>
      <c r="O77" s="82"/>
      <c r="P77" s="112">
        <v>0</v>
      </c>
    </row>
    <row r="78" spans="1:16">
      <c r="A78" s="787" t="s">
        <v>17</v>
      </c>
      <c r="B78" s="791" t="s">
        <v>16</v>
      </c>
      <c r="C78" s="793" t="s">
        <v>50</v>
      </c>
      <c r="D78" s="804" t="s">
        <v>81</v>
      </c>
      <c r="E78" s="802"/>
      <c r="F78" s="814" t="s">
        <v>16</v>
      </c>
      <c r="G78" s="815"/>
      <c r="H78" s="85" t="s">
        <v>20</v>
      </c>
      <c r="I78" s="84">
        <v>6.95</v>
      </c>
      <c r="J78" s="83">
        <v>7</v>
      </c>
      <c r="K78" s="83"/>
      <c r="L78" s="67"/>
      <c r="M78" s="65">
        <v>7</v>
      </c>
      <c r="N78" s="83">
        <v>7</v>
      </c>
      <c r="O78" s="83"/>
      <c r="P78" s="66"/>
    </row>
    <row r="79" spans="1:16" ht="13.5" thickBot="1">
      <c r="A79" s="788"/>
      <c r="B79" s="792"/>
      <c r="C79" s="792"/>
      <c r="D79" s="805"/>
      <c r="E79" s="803"/>
      <c r="F79" s="801"/>
      <c r="G79" s="816"/>
      <c r="H79" s="80" t="s">
        <v>21</v>
      </c>
      <c r="I79" s="81">
        <v>6.95</v>
      </c>
      <c r="J79" s="82">
        <v>7</v>
      </c>
      <c r="K79" s="82"/>
      <c r="L79" s="111">
        <v>0</v>
      </c>
      <c r="M79" s="110">
        <v>7</v>
      </c>
      <c r="N79" s="82">
        <v>7</v>
      </c>
      <c r="O79" s="82"/>
      <c r="P79" s="112">
        <v>0</v>
      </c>
    </row>
    <row r="80" spans="1:16">
      <c r="A80" s="787" t="s">
        <v>17</v>
      </c>
      <c r="B80" s="791" t="s">
        <v>16</v>
      </c>
      <c r="C80" s="793" t="s">
        <v>89</v>
      </c>
      <c r="D80" s="826" t="s">
        <v>84</v>
      </c>
      <c r="E80" s="802"/>
      <c r="F80" s="814" t="s">
        <v>16</v>
      </c>
      <c r="G80" s="815"/>
      <c r="H80" s="85" t="s">
        <v>20</v>
      </c>
      <c r="I80" s="84">
        <v>176</v>
      </c>
      <c r="J80" s="83">
        <v>176</v>
      </c>
      <c r="K80" s="83"/>
      <c r="L80" s="67"/>
      <c r="M80" s="65">
        <v>200</v>
      </c>
      <c r="N80" s="83">
        <v>200</v>
      </c>
      <c r="O80" s="83"/>
      <c r="P80" s="66"/>
    </row>
    <row r="81" spans="1:31" ht="13.5" thickBot="1">
      <c r="A81" s="788"/>
      <c r="B81" s="792"/>
      <c r="C81" s="792"/>
      <c r="D81" s="827"/>
      <c r="E81" s="803"/>
      <c r="F81" s="801"/>
      <c r="G81" s="816"/>
      <c r="H81" s="80" t="s">
        <v>21</v>
      </c>
      <c r="I81" s="81">
        <v>176</v>
      </c>
      <c r="J81" s="82">
        <v>176</v>
      </c>
      <c r="K81" s="82"/>
      <c r="L81" s="111">
        <v>0</v>
      </c>
      <c r="M81" s="110">
        <v>200</v>
      </c>
      <c r="N81" s="82">
        <v>200</v>
      </c>
      <c r="O81" s="82"/>
      <c r="P81" s="112">
        <v>0</v>
      </c>
    </row>
    <row r="82" spans="1:31">
      <c r="A82" s="787" t="s">
        <v>17</v>
      </c>
      <c r="B82" s="791" t="s">
        <v>16</v>
      </c>
      <c r="C82" s="793" t="s">
        <v>91</v>
      </c>
      <c r="D82" s="826" t="s">
        <v>85</v>
      </c>
      <c r="E82" s="802"/>
      <c r="F82" s="814" t="s">
        <v>16</v>
      </c>
      <c r="G82" s="815"/>
      <c r="H82" s="85" t="s">
        <v>20</v>
      </c>
      <c r="I82" s="84">
        <v>173</v>
      </c>
      <c r="J82" s="83">
        <v>173</v>
      </c>
      <c r="K82" s="83"/>
      <c r="L82" s="67"/>
      <c r="M82" s="65">
        <v>200</v>
      </c>
      <c r="N82" s="83">
        <v>200</v>
      </c>
      <c r="O82" s="83"/>
      <c r="P82" s="66"/>
    </row>
    <row r="83" spans="1:31" ht="13.5" thickBot="1">
      <c r="A83" s="788"/>
      <c r="B83" s="792"/>
      <c r="C83" s="792"/>
      <c r="D83" s="827"/>
      <c r="E83" s="803"/>
      <c r="F83" s="801"/>
      <c r="G83" s="816"/>
      <c r="H83" s="80" t="s">
        <v>21</v>
      </c>
      <c r="I83" s="81">
        <v>173</v>
      </c>
      <c r="J83" s="82">
        <v>173</v>
      </c>
      <c r="K83" s="82"/>
      <c r="L83" s="111">
        <v>0</v>
      </c>
      <c r="M83" s="110">
        <v>200</v>
      </c>
      <c r="N83" s="82">
        <v>200</v>
      </c>
      <c r="O83" s="82"/>
      <c r="P83" s="112">
        <v>0</v>
      </c>
    </row>
    <row r="84" spans="1:31">
      <c r="A84" s="787" t="s">
        <v>17</v>
      </c>
      <c r="B84" s="791" t="s">
        <v>16</v>
      </c>
      <c r="C84" s="793" t="s">
        <v>93</v>
      </c>
      <c r="D84" s="826" t="s">
        <v>86</v>
      </c>
      <c r="E84" s="802"/>
      <c r="F84" s="814" t="s">
        <v>16</v>
      </c>
      <c r="G84" s="815"/>
      <c r="H84" s="85" t="s">
        <v>20</v>
      </c>
      <c r="I84" s="84">
        <v>25.65</v>
      </c>
      <c r="J84" s="83">
        <v>25.65</v>
      </c>
      <c r="K84" s="83"/>
      <c r="L84" s="67"/>
      <c r="M84" s="65">
        <v>30</v>
      </c>
      <c r="N84" s="83">
        <v>30</v>
      </c>
      <c r="O84" s="83"/>
      <c r="P84" s="66"/>
    </row>
    <row r="85" spans="1:31" ht="13.5" thickBot="1">
      <c r="A85" s="788"/>
      <c r="B85" s="792"/>
      <c r="C85" s="792"/>
      <c r="D85" s="827"/>
      <c r="E85" s="803"/>
      <c r="F85" s="801"/>
      <c r="G85" s="816"/>
      <c r="H85" s="80" t="s">
        <v>21</v>
      </c>
      <c r="I85" s="81">
        <v>25.65</v>
      </c>
      <c r="J85" s="82">
        <v>25.65</v>
      </c>
      <c r="K85" s="82"/>
      <c r="L85" s="111">
        <v>0</v>
      </c>
      <c r="M85" s="110">
        <v>30</v>
      </c>
      <c r="N85" s="82">
        <v>30</v>
      </c>
      <c r="O85" s="82"/>
      <c r="P85" s="112">
        <v>0</v>
      </c>
    </row>
    <row r="86" spans="1:31">
      <c r="A86" s="789" t="s">
        <v>17</v>
      </c>
      <c r="B86" s="810" t="s">
        <v>16</v>
      </c>
      <c r="C86" s="812" t="s">
        <v>95</v>
      </c>
      <c r="D86" s="828" t="s">
        <v>88</v>
      </c>
      <c r="E86" s="806"/>
      <c r="F86" s="819" t="s">
        <v>16</v>
      </c>
      <c r="G86" s="821"/>
      <c r="H86" s="79" t="s">
        <v>20</v>
      </c>
      <c r="I86" s="86">
        <v>5.09</v>
      </c>
      <c r="J86" s="87">
        <v>5.0999999999999996</v>
      </c>
      <c r="K86" s="87"/>
      <c r="L86" s="124"/>
      <c r="M86" s="134">
        <v>6</v>
      </c>
      <c r="N86" s="87">
        <v>6</v>
      </c>
      <c r="O86" s="87"/>
      <c r="P86" s="131"/>
    </row>
    <row r="87" spans="1:31" ht="13.5" thickBot="1">
      <c r="A87" s="790"/>
      <c r="B87" s="811"/>
      <c r="C87" s="813"/>
      <c r="D87" s="829"/>
      <c r="E87" s="807"/>
      <c r="F87" s="820"/>
      <c r="G87" s="822"/>
      <c r="H87" s="80" t="s">
        <v>21</v>
      </c>
      <c r="I87" s="88">
        <v>5.09</v>
      </c>
      <c r="J87" s="89">
        <v>5.0999999999999996</v>
      </c>
      <c r="K87" s="89"/>
      <c r="L87" s="125">
        <v>0</v>
      </c>
      <c r="M87" s="132">
        <v>6</v>
      </c>
      <c r="N87" s="89">
        <v>6</v>
      </c>
      <c r="O87" s="89"/>
      <c r="P87" s="133">
        <v>0</v>
      </c>
    </row>
    <row r="88" spans="1:31">
      <c r="A88" s="787" t="s">
        <v>17</v>
      </c>
      <c r="B88" s="791" t="s">
        <v>16</v>
      </c>
      <c r="C88" s="793" t="s">
        <v>97</v>
      </c>
      <c r="D88" s="817" t="s">
        <v>90</v>
      </c>
      <c r="E88" s="802"/>
      <c r="F88" s="814" t="s">
        <v>16</v>
      </c>
      <c r="G88" s="815"/>
      <c r="H88" s="85" t="s">
        <v>20</v>
      </c>
      <c r="I88" s="84">
        <v>36</v>
      </c>
      <c r="J88" s="83">
        <v>36</v>
      </c>
      <c r="K88" s="83"/>
      <c r="L88" s="67"/>
      <c r="M88" s="65">
        <v>36.6</v>
      </c>
      <c r="N88" s="83">
        <v>36.6</v>
      </c>
      <c r="O88" s="83"/>
      <c r="P88" s="66"/>
    </row>
    <row r="89" spans="1:31" ht="13.5" thickBot="1">
      <c r="A89" s="788"/>
      <c r="B89" s="792"/>
      <c r="C89" s="792"/>
      <c r="D89" s="818"/>
      <c r="E89" s="803"/>
      <c r="F89" s="801"/>
      <c r="G89" s="816"/>
      <c r="H89" s="80" t="s">
        <v>21</v>
      </c>
      <c r="I89" s="81">
        <v>36</v>
      </c>
      <c r="J89" s="82">
        <v>36</v>
      </c>
      <c r="K89" s="82"/>
      <c r="L89" s="111">
        <v>0</v>
      </c>
      <c r="M89" s="110">
        <v>36.6</v>
      </c>
      <c r="N89" s="82">
        <v>36.6</v>
      </c>
      <c r="O89" s="82"/>
      <c r="P89" s="112">
        <v>0</v>
      </c>
    </row>
    <row r="90" spans="1:31">
      <c r="A90" s="787" t="s">
        <v>17</v>
      </c>
      <c r="B90" s="791" t="s">
        <v>16</v>
      </c>
      <c r="C90" s="793" t="s">
        <v>99</v>
      </c>
      <c r="D90" s="804" t="s">
        <v>92</v>
      </c>
      <c r="E90" s="802"/>
      <c r="F90" s="814" t="s">
        <v>16</v>
      </c>
      <c r="G90" s="815"/>
      <c r="H90" s="85" t="s">
        <v>20</v>
      </c>
      <c r="I90" s="84">
        <v>0.5</v>
      </c>
      <c r="J90" s="83">
        <v>0.5</v>
      </c>
      <c r="K90" s="83"/>
      <c r="L90" s="67"/>
      <c r="M90" s="65">
        <v>1</v>
      </c>
      <c r="N90" s="83">
        <v>1</v>
      </c>
      <c r="O90" s="83"/>
      <c r="P90" s="66"/>
    </row>
    <row r="91" spans="1:31" ht="13.5" thickBot="1">
      <c r="A91" s="788"/>
      <c r="B91" s="792"/>
      <c r="C91" s="792"/>
      <c r="D91" s="805"/>
      <c r="E91" s="803"/>
      <c r="F91" s="801"/>
      <c r="G91" s="816"/>
      <c r="H91" s="80" t="s">
        <v>21</v>
      </c>
      <c r="I91" s="81">
        <v>0.5</v>
      </c>
      <c r="J91" s="82">
        <v>0.5</v>
      </c>
      <c r="K91" s="82"/>
      <c r="L91" s="111">
        <v>0</v>
      </c>
      <c r="M91" s="110">
        <v>1</v>
      </c>
      <c r="N91" s="82">
        <v>1</v>
      </c>
      <c r="O91" s="82"/>
      <c r="P91" s="112">
        <v>0</v>
      </c>
    </row>
    <row r="92" spans="1:31">
      <c r="A92" s="787" t="s">
        <v>17</v>
      </c>
      <c r="B92" s="791" t="s">
        <v>16</v>
      </c>
      <c r="C92" s="793" t="s">
        <v>101</v>
      </c>
      <c r="D92" s="804" t="s">
        <v>94</v>
      </c>
      <c r="E92" s="802"/>
      <c r="F92" s="814" t="s">
        <v>16</v>
      </c>
      <c r="G92" s="815"/>
      <c r="H92" s="94" t="s">
        <v>20</v>
      </c>
      <c r="I92" s="84">
        <v>9.6</v>
      </c>
      <c r="J92" s="83">
        <v>9.6</v>
      </c>
      <c r="K92" s="83"/>
      <c r="L92" s="67"/>
      <c r="M92" s="135">
        <v>9.6</v>
      </c>
      <c r="N92" s="106">
        <v>9.6</v>
      </c>
      <c r="O92" s="83"/>
      <c r="P92" s="66"/>
    </row>
    <row r="93" spans="1:31" ht="13.5" thickBot="1">
      <c r="A93" s="788"/>
      <c r="B93" s="792"/>
      <c r="C93" s="792"/>
      <c r="D93" s="805"/>
      <c r="E93" s="803"/>
      <c r="F93" s="801"/>
      <c r="G93" s="816"/>
      <c r="H93" s="80" t="s">
        <v>21</v>
      </c>
      <c r="I93" s="81">
        <v>9.6</v>
      </c>
      <c r="J93" s="82">
        <v>9.6</v>
      </c>
      <c r="K93" s="82"/>
      <c r="L93" s="111">
        <v>0</v>
      </c>
      <c r="M93" s="110">
        <v>9.6</v>
      </c>
      <c r="N93" s="82">
        <v>9.6</v>
      </c>
      <c r="O93" s="82"/>
      <c r="P93" s="112">
        <v>0</v>
      </c>
    </row>
    <row r="94" spans="1:31">
      <c r="A94" s="787" t="s">
        <v>17</v>
      </c>
      <c r="B94" s="791" t="s">
        <v>16</v>
      </c>
      <c r="C94" s="793" t="s">
        <v>103</v>
      </c>
      <c r="D94" s="804" t="s">
        <v>96</v>
      </c>
      <c r="E94" s="802"/>
      <c r="F94" s="814" t="s">
        <v>16</v>
      </c>
      <c r="G94" s="815"/>
      <c r="H94" s="85" t="s">
        <v>20</v>
      </c>
      <c r="I94" s="84">
        <v>1.8</v>
      </c>
      <c r="J94" s="83">
        <v>1.8</v>
      </c>
      <c r="K94" s="83"/>
      <c r="L94" s="67"/>
      <c r="M94" s="65">
        <v>2.4</v>
      </c>
      <c r="N94" s="83">
        <v>2.4</v>
      </c>
      <c r="O94" s="83"/>
      <c r="P94" s="66"/>
    </row>
    <row r="95" spans="1:31" ht="13.5" thickBot="1">
      <c r="A95" s="788"/>
      <c r="B95" s="792"/>
      <c r="C95" s="792"/>
      <c r="D95" s="805"/>
      <c r="E95" s="803"/>
      <c r="F95" s="801"/>
      <c r="G95" s="816"/>
      <c r="H95" s="80" t="s">
        <v>21</v>
      </c>
      <c r="I95" s="81">
        <v>1.8</v>
      </c>
      <c r="J95" s="82">
        <v>1.8</v>
      </c>
      <c r="K95" s="82"/>
      <c r="L95" s="111">
        <v>0</v>
      </c>
      <c r="M95" s="110">
        <v>2.4</v>
      </c>
      <c r="N95" s="82">
        <v>2.4</v>
      </c>
      <c r="O95" s="82"/>
      <c r="P95" s="112">
        <v>0</v>
      </c>
    </row>
    <row r="96" spans="1:31">
      <c r="A96" s="787" t="s">
        <v>17</v>
      </c>
      <c r="B96" s="791" t="s">
        <v>16</v>
      </c>
      <c r="C96" s="793" t="s">
        <v>105</v>
      </c>
      <c r="D96" s="804" t="s">
        <v>98</v>
      </c>
      <c r="E96" s="802"/>
      <c r="F96" s="814" t="s">
        <v>16</v>
      </c>
      <c r="G96" s="815"/>
      <c r="H96" s="98" t="s">
        <v>20</v>
      </c>
      <c r="I96" s="99">
        <v>0.34799999999999998</v>
      </c>
      <c r="J96" s="100">
        <v>0.3</v>
      </c>
      <c r="K96" s="100"/>
      <c r="L96" s="128">
        <v>0</v>
      </c>
      <c r="M96" s="151">
        <v>0.3</v>
      </c>
      <c r="N96" s="152">
        <v>0.3</v>
      </c>
      <c r="O96" s="100"/>
      <c r="P96" s="139"/>
      <c r="Q96" s="93"/>
      <c r="R96" s="93"/>
      <c r="S96" s="93"/>
      <c r="T96" s="93"/>
      <c r="U96" s="93"/>
      <c r="V96" s="93"/>
      <c r="W96" s="93"/>
      <c r="X96" s="93"/>
      <c r="Y96" s="93"/>
      <c r="Z96" s="93"/>
      <c r="AA96" s="93"/>
      <c r="AB96" s="93"/>
      <c r="AC96" s="93"/>
      <c r="AD96" s="93"/>
      <c r="AE96" s="93"/>
    </row>
    <row r="97" spans="1:31" ht="13.5" thickBot="1">
      <c r="A97" s="788"/>
      <c r="B97" s="792"/>
      <c r="C97" s="792"/>
      <c r="D97" s="805"/>
      <c r="E97" s="803"/>
      <c r="F97" s="801"/>
      <c r="G97" s="816"/>
      <c r="H97" s="80" t="s">
        <v>21</v>
      </c>
      <c r="I97" s="81">
        <v>0.34799999999999998</v>
      </c>
      <c r="J97" s="82">
        <v>0.3</v>
      </c>
      <c r="K97" s="82"/>
      <c r="L97" s="111">
        <v>0</v>
      </c>
      <c r="M97" s="110">
        <v>0.3</v>
      </c>
      <c r="N97" s="82">
        <v>0.3</v>
      </c>
      <c r="O97" s="82"/>
      <c r="P97" s="112">
        <v>0</v>
      </c>
      <c r="Q97" s="93"/>
      <c r="R97" s="93"/>
      <c r="S97" s="93"/>
      <c r="T97" s="93"/>
      <c r="U97" s="93"/>
      <c r="V97" s="93"/>
      <c r="W97" s="93"/>
      <c r="X97" s="93"/>
      <c r="Y97" s="93"/>
      <c r="Z97" s="93"/>
      <c r="AA97" s="93"/>
      <c r="AB97" s="93"/>
      <c r="AC97" s="93"/>
      <c r="AD97" s="93"/>
      <c r="AE97" s="93"/>
    </row>
    <row r="98" spans="1:31">
      <c r="A98" s="787" t="s">
        <v>17</v>
      </c>
      <c r="B98" s="791" t="s">
        <v>16</v>
      </c>
      <c r="C98" s="793" t="s">
        <v>107</v>
      </c>
      <c r="D98" s="804" t="s">
        <v>100</v>
      </c>
      <c r="E98" s="802"/>
      <c r="F98" s="814" t="s">
        <v>16</v>
      </c>
      <c r="G98" s="815"/>
      <c r="H98" s="85" t="s">
        <v>20</v>
      </c>
      <c r="I98" s="84">
        <v>2</v>
      </c>
      <c r="J98" s="83">
        <v>2</v>
      </c>
      <c r="K98" s="83"/>
      <c r="L98" s="67"/>
      <c r="M98" s="65">
        <v>2</v>
      </c>
      <c r="N98" s="83">
        <v>2</v>
      </c>
      <c r="O98" s="83"/>
      <c r="P98" s="66"/>
    </row>
    <row r="99" spans="1:31" ht="13.5" thickBot="1">
      <c r="A99" s="788"/>
      <c r="B99" s="792"/>
      <c r="C99" s="792"/>
      <c r="D99" s="805"/>
      <c r="E99" s="803"/>
      <c r="F99" s="801"/>
      <c r="G99" s="816"/>
      <c r="H99" s="80" t="s">
        <v>21</v>
      </c>
      <c r="I99" s="81">
        <v>2</v>
      </c>
      <c r="J99" s="82">
        <v>2</v>
      </c>
      <c r="K99" s="82"/>
      <c r="L99" s="111">
        <v>0</v>
      </c>
      <c r="M99" s="110">
        <v>2</v>
      </c>
      <c r="N99" s="82">
        <v>2</v>
      </c>
      <c r="O99" s="82"/>
      <c r="P99" s="112">
        <v>0</v>
      </c>
    </row>
    <row r="100" spans="1:31">
      <c r="A100" s="787" t="s">
        <v>17</v>
      </c>
      <c r="B100" s="791" t="s">
        <v>16</v>
      </c>
      <c r="C100" s="793" t="s">
        <v>109</v>
      </c>
      <c r="D100" s="804" t="s">
        <v>102</v>
      </c>
      <c r="E100" s="802"/>
      <c r="F100" s="814" t="s">
        <v>16</v>
      </c>
      <c r="G100" s="815"/>
      <c r="H100" s="85" t="s">
        <v>20</v>
      </c>
      <c r="I100" s="84">
        <v>109.771</v>
      </c>
      <c r="J100" s="83">
        <v>109.8</v>
      </c>
      <c r="K100" s="83"/>
      <c r="L100" s="67"/>
      <c r="M100" s="65">
        <v>135.738</v>
      </c>
      <c r="N100" s="83">
        <v>135.69999999999999</v>
      </c>
      <c r="O100" s="83"/>
      <c r="P100" s="66"/>
    </row>
    <row r="101" spans="1:31" ht="13.5" thickBot="1">
      <c r="A101" s="788"/>
      <c r="B101" s="792"/>
      <c r="C101" s="792"/>
      <c r="D101" s="805"/>
      <c r="E101" s="803"/>
      <c r="F101" s="801"/>
      <c r="G101" s="816"/>
      <c r="H101" s="80" t="s">
        <v>21</v>
      </c>
      <c r="I101" s="81">
        <v>109.771</v>
      </c>
      <c r="J101" s="82">
        <v>109.8</v>
      </c>
      <c r="K101" s="82"/>
      <c r="L101" s="111">
        <v>0</v>
      </c>
      <c r="M101" s="110">
        <v>135.738</v>
      </c>
      <c r="N101" s="82">
        <v>135.69999999999999</v>
      </c>
      <c r="O101" s="82"/>
      <c r="P101" s="112">
        <v>0</v>
      </c>
    </row>
    <row r="102" spans="1:31">
      <c r="A102" s="787" t="s">
        <v>17</v>
      </c>
      <c r="B102" s="791" t="s">
        <v>16</v>
      </c>
      <c r="C102" s="793" t="s">
        <v>111</v>
      </c>
      <c r="D102" s="804" t="s">
        <v>104</v>
      </c>
      <c r="E102" s="802"/>
      <c r="F102" s="814" t="s">
        <v>16</v>
      </c>
      <c r="G102" s="815"/>
      <c r="H102" s="85" t="s">
        <v>20</v>
      </c>
      <c r="I102" s="84">
        <v>3.3</v>
      </c>
      <c r="J102" s="83">
        <v>3.3</v>
      </c>
      <c r="K102" s="83"/>
      <c r="L102" s="67"/>
      <c r="M102" s="65">
        <v>3.3</v>
      </c>
      <c r="N102" s="83">
        <v>3.3</v>
      </c>
      <c r="O102" s="83"/>
      <c r="P102" s="66"/>
    </row>
    <row r="103" spans="1:31" ht="13.5" thickBot="1">
      <c r="A103" s="788"/>
      <c r="B103" s="792"/>
      <c r="C103" s="792"/>
      <c r="D103" s="805"/>
      <c r="E103" s="803"/>
      <c r="F103" s="801"/>
      <c r="G103" s="816"/>
      <c r="H103" s="80" t="s">
        <v>21</v>
      </c>
      <c r="I103" s="81">
        <v>3.3</v>
      </c>
      <c r="J103" s="82">
        <v>3.3</v>
      </c>
      <c r="K103" s="82"/>
      <c r="L103" s="111">
        <v>0</v>
      </c>
      <c r="M103" s="110">
        <v>3.3</v>
      </c>
      <c r="N103" s="82">
        <v>3.3</v>
      </c>
      <c r="O103" s="82"/>
      <c r="P103" s="112">
        <v>0</v>
      </c>
    </row>
    <row r="104" spans="1:31">
      <c r="A104" s="789" t="s">
        <v>17</v>
      </c>
      <c r="B104" s="810" t="s">
        <v>16</v>
      </c>
      <c r="C104" s="812" t="s">
        <v>113</v>
      </c>
      <c r="D104" s="843" t="s">
        <v>106</v>
      </c>
      <c r="E104" s="806"/>
      <c r="F104" s="819" t="s">
        <v>16</v>
      </c>
      <c r="G104" s="821"/>
      <c r="H104" s="79" t="s">
        <v>20</v>
      </c>
      <c r="I104" s="86">
        <v>29.058</v>
      </c>
      <c r="J104" s="87">
        <v>29.1</v>
      </c>
      <c r="K104" s="87"/>
      <c r="L104" s="124"/>
      <c r="M104" s="134">
        <v>27.8</v>
      </c>
      <c r="N104" s="87">
        <v>27.8</v>
      </c>
      <c r="O104" s="87"/>
      <c r="P104" s="131"/>
    </row>
    <row r="105" spans="1:31">
      <c r="A105" s="837"/>
      <c r="B105" s="838"/>
      <c r="C105" s="839"/>
      <c r="D105" s="844"/>
      <c r="E105" s="824"/>
      <c r="F105" s="825"/>
      <c r="G105" s="823"/>
      <c r="H105" s="90"/>
      <c r="I105" s="91"/>
      <c r="J105" s="92"/>
      <c r="K105" s="92"/>
      <c r="L105" s="129"/>
      <c r="M105" s="140"/>
      <c r="N105" s="92"/>
      <c r="O105" s="92"/>
      <c r="P105" s="141"/>
    </row>
    <row r="106" spans="1:31" ht="13.5" thickBot="1">
      <c r="A106" s="790"/>
      <c r="B106" s="811"/>
      <c r="C106" s="813"/>
      <c r="D106" s="845"/>
      <c r="E106" s="807"/>
      <c r="F106" s="820"/>
      <c r="G106" s="822"/>
      <c r="H106" s="80" t="s">
        <v>21</v>
      </c>
      <c r="I106" s="88">
        <v>29.058</v>
      </c>
      <c r="J106" s="89">
        <v>29.1</v>
      </c>
      <c r="K106" s="89"/>
      <c r="L106" s="125">
        <v>0</v>
      </c>
      <c r="M106" s="132">
        <v>27.8</v>
      </c>
      <c r="N106" s="89">
        <v>27.8</v>
      </c>
      <c r="O106" s="89"/>
      <c r="P106" s="133">
        <v>0</v>
      </c>
    </row>
    <row r="107" spans="1:31">
      <c r="A107" s="787" t="s">
        <v>17</v>
      </c>
      <c r="B107" s="791" t="s">
        <v>16</v>
      </c>
      <c r="C107" s="793" t="s">
        <v>115</v>
      </c>
      <c r="D107" s="804" t="s">
        <v>108</v>
      </c>
      <c r="E107" s="802"/>
      <c r="F107" s="814" t="s">
        <v>16</v>
      </c>
      <c r="G107" s="815"/>
      <c r="H107" s="85" t="s">
        <v>20</v>
      </c>
      <c r="I107" s="84">
        <v>7.99</v>
      </c>
      <c r="J107" s="83">
        <v>8</v>
      </c>
      <c r="K107" s="83"/>
      <c r="L107" s="67"/>
      <c r="M107" s="65">
        <v>8</v>
      </c>
      <c r="N107" s="83">
        <v>8</v>
      </c>
      <c r="O107" s="83"/>
      <c r="P107" s="66"/>
    </row>
    <row r="108" spans="1:31" ht="13.5" thickBot="1">
      <c r="A108" s="788"/>
      <c r="B108" s="792"/>
      <c r="C108" s="792"/>
      <c r="D108" s="805"/>
      <c r="E108" s="803"/>
      <c r="F108" s="801"/>
      <c r="G108" s="816"/>
      <c r="H108" s="80" t="s">
        <v>21</v>
      </c>
      <c r="I108" s="81">
        <v>7.99</v>
      </c>
      <c r="J108" s="82">
        <v>8</v>
      </c>
      <c r="K108" s="82"/>
      <c r="L108" s="111">
        <v>0</v>
      </c>
      <c r="M108" s="110">
        <v>8</v>
      </c>
      <c r="N108" s="82">
        <v>8</v>
      </c>
      <c r="O108" s="82"/>
      <c r="P108" s="112">
        <v>0</v>
      </c>
    </row>
    <row r="109" spans="1:31">
      <c r="A109" s="787" t="s">
        <v>17</v>
      </c>
      <c r="B109" s="791" t="s">
        <v>16</v>
      </c>
      <c r="C109" s="793" t="s">
        <v>121</v>
      </c>
      <c r="D109" s="804" t="s">
        <v>114</v>
      </c>
      <c r="E109" s="802"/>
      <c r="F109" s="814" t="s">
        <v>16</v>
      </c>
      <c r="G109" s="815"/>
      <c r="H109" s="85" t="s">
        <v>20</v>
      </c>
      <c r="I109" s="84">
        <v>49.5</v>
      </c>
      <c r="J109" s="83">
        <v>49.5</v>
      </c>
      <c r="K109" s="83"/>
      <c r="L109" s="67"/>
      <c r="M109" s="65">
        <v>50</v>
      </c>
      <c r="N109" s="83">
        <v>50</v>
      </c>
      <c r="O109" s="83"/>
      <c r="P109" s="66"/>
    </row>
    <row r="110" spans="1:31" ht="13.5" thickBot="1">
      <c r="A110" s="788"/>
      <c r="B110" s="792"/>
      <c r="C110" s="792"/>
      <c r="D110" s="805"/>
      <c r="E110" s="803"/>
      <c r="F110" s="801"/>
      <c r="G110" s="816"/>
      <c r="H110" s="80" t="s">
        <v>21</v>
      </c>
      <c r="I110" s="81">
        <v>49.5</v>
      </c>
      <c r="J110" s="82">
        <v>49.5</v>
      </c>
      <c r="K110" s="82"/>
      <c r="L110" s="111">
        <v>0</v>
      </c>
      <c r="M110" s="110">
        <v>50</v>
      </c>
      <c r="N110" s="82">
        <v>50</v>
      </c>
      <c r="O110" s="82"/>
      <c r="P110" s="112">
        <v>0</v>
      </c>
    </row>
    <row r="111" spans="1:31">
      <c r="A111" s="787" t="s">
        <v>17</v>
      </c>
      <c r="B111" s="791" t="s">
        <v>16</v>
      </c>
      <c r="C111" s="793" t="s">
        <v>123</v>
      </c>
      <c r="D111" s="817" t="s">
        <v>116</v>
      </c>
      <c r="E111" s="802"/>
      <c r="F111" s="814" t="s">
        <v>16</v>
      </c>
      <c r="G111" s="815"/>
      <c r="H111" s="98" t="s">
        <v>20</v>
      </c>
      <c r="I111" s="99">
        <v>8.86</v>
      </c>
      <c r="J111" s="100">
        <v>8.9</v>
      </c>
      <c r="K111" s="100"/>
      <c r="L111" s="128">
        <v>0</v>
      </c>
      <c r="M111" s="138">
        <v>8.9</v>
      </c>
      <c r="N111" s="101">
        <v>8.9</v>
      </c>
      <c r="O111" s="100"/>
      <c r="P111" s="139"/>
      <c r="Q111" s="93"/>
      <c r="R111" s="93"/>
      <c r="S111" s="93"/>
      <c r="T111" s="93"/>
      <c r="U111" s="93"/>
      <c r="V111" s="93"/>
      <c r="W111" s="93"/>
      <c r="X111" s="93"/>
      <c r="Y111" s="93"/>
      <c r="Z111" s="93"/>
      <c r="AA111" s="93"/>
      <c r="AB111" s="93"/>
      <c r="AC111" s="93"/>
      <c r="AD111" s="93"/>
      <c r="AE111" s="93"/>
    </row>
    <row r="112" spans="1:31" ht="13.5" thickBot="1">
      <c r="A112" s="788"/>
      <c r="B112" s="792"/>
      <c r="C112" s="792"/>
      <c r="D112" s="818"/>
      <c r="E112" s="803"/>
      <c r="F112" s="801"/>
      <c r="G112" s="816"/>
      <c r="H112" s="80" t="s">
        <v>21</v>
      </c>
      <c r="I112" s="81">
        <v>8.86</v>
      </c>
      <c r="J112" s="82">
        <v>8.9</v>
      </c>
      <c r="K112" s="82"/>
      <c r="L112" s="111">
        <v>0</v>
      </c>
      <c r="M112" s="110">
        <v>8.9</v>
      </c>
      <c r="N112" s="82">
        <v>8.9</v>
      </c>
      <c r="O112" s="82"/>
      <c r="P112" s="112">
        <v>0</v>
      </c>
      <c r="Q112" s="93"/>
      <c r="R112" s="93"/>
      <c r="S112" s="93"/>
      <c r="T112" s="93"/>
      <c r="U112" s="93"/>
      <c r="V112" s="93"/>
      <c r="W112" s="93"/>
      <c r="X112" s="93"/>
      <c r="Y112" s="93"/>
      <c r="Z112" s="93"/>
      <c r="AA112" s="93"/>
      <c r="AB112" s="93"/>
      <c r="AC112" s="93"/>
      <c r="AD112" s="93"/>
      <c r="AE112" s="93"/>
    </row>
    <row r="113" spans="1:31">
      <c r="A113" s="787" t="s">
        <v>17</v>
      </c>
      <c r="B113" s="791" t="s">
        <v>16</v>
      </c>
      <c r="C113" s="793" t="s">
        <v>126</v>
      </c>
      <c r="D113" s="804" t="s">
        <v>120</v>
      </c>
      <c r="E113" s="802"/>
      <c r="F113" s="814" t="s">
        <v>16</v>
      </c>
      <c r="G113" s="815"/>
      <c r="H113" s="85" t="s">
        <v>20</v>
      </c>
      <c r="I113" s="84">
        <v>5.89</v>
      </c>
      <c r="J113" s="83">
        <v>5.9</v>
      </c>
      <c r="K113" s="83"/>
      <c r="L113" s="67"/>
      <c r="M113" s="65">
        <v>5.13</v>
      </c>
      <c r="N113" s="83">
        <v>5.0999999999999996</v>
      </c>
      <c r="O113" s="83"/>
      <c r="P113" s="66"/>
    </row>
    <row r="114" spans="1:31" ht="13.5" thickBot="1">
      <c r="A114" s="788"/>
      <c r="B114" s="792"/>
      <c r="C114" s="792"/>
      <c r="D114" s="805"/>
      <c r="E114" s="803"/>
      <c r="F114" s="801"/>
      <c r="G114" s="816"/>
      <c r="H114" s="80" t="s">
        <v>21</v>
      </c>
      <c r="I114" s="81">
        <v>5.89</v>
      </c>
      <c r="J114" s="82">
        <v>5.9</v>
      </c>
      <c r="K114" s="82"/>
      <c r="L114" s="111">
        <v>0</v>
      </c>
      <c r="M114" s="110">
        <v>5.13</v>
      </c>
      <c r="N114" s="82">
        <v>5.0999999999999996</v>
      </c>
      <c r="O114" s="82"/>
      <c r="P114" s="112">
        <v>0</v>
      </c>
    </row>
    <row r="115" spans="1:31">
      <c r="A115" s="787" t="s">
        <v>17</v>
      </c>
      <c r="B115" s="791" t="s">
        <v>16</v>
      </c>
      <c r="C115" s="793" t="s">
        <v>127</v>
      </c>
      <c r="D115" s="804" t="s">
        <v>122</v>
      </c>
      <c r="E115" s="802"/>
      <c r="F115" s="814" t="s">
        <v>16</v>
      </c>
      <c r="G115" s="815"/>
      <c r="H115" s="98" t="s">
        <v>20</v>
      </c>
      <c r="I115" s="99">
        <v>16.29</v>
      </c>
      <c r="J115" s="100">
        <v>16.3</v>
      </c>
      <c r="K115" s="100"/>
      <c r="L115" s="128">
        <v>0</v>
      </c>
      <c r="M115" s="151">
        <v>17</v>
      </c>
      <c r="N115" s="152">
        <v>17</v>
      </c>
      <c r="O115" s="100"/>
      <c r="P115" s="139"/>
      <c r="Q115" s="93"/>
      <c r="R115" s="93"/>
      <c r="S115" s="93"/>
      <c r="T115" s="93"/>
      <c r="U115" s="93"/>
      <c r="V115" s="93"/>
      <c r="W115" s="93"/>
      <c r="X115" s="93"/>
      <c r="Y115" s="93"/>
      <c r="Z115" s="93"/>
      <c r="AA115" s="93"/>
      <c r="AB115" s="93"/>
      <c r="AC115" s="93"/>
      <c r="AD115" s="93"/>
      <c r="AE115" s="93"/>
    </row>
    <row r="116" spans="1:31" ht="13.5" thickBot="1">
      <c r="A116" s="788"/>
      <c r="B116" s="792"/>
      <c r="C116" s="792"/>
      <c r="D116" s="805"/>
      <c r="E116" s="803"/>
      <c r="F116" s="801"/>
      <c r="G116" s="816"/>
      <c r="H116" s="80" t="s">
        <v>21</v>
      </c>
      <c r="I116" s="81">
        <v>16.29</v>
      </c>
      <c r="J116" s="82">
        <v>16.3</v>
      </c>
      <c r="K116" s="82"/>
      <c r="L116" s="111">
        <v>0</v>
      </c>
      <c r="M116" s="103">
        <v>17</v>
      </c>
      <c r="N116" s="104">
        <v>17</v>
      </c>
      <c r="O116" s="104"/>
      <c r="P116" s="137">
        <v>0</v>
      </c>
      <c r="Q116" s="93"/>
      <c r="R116" s="93"/>
      <c r="S116" s="93"/>
      <c r="T116" s="93"/>
      <c r="U116" s="93"/>
      <c r="V116" s="93"/>
      <c r="W116" s="93"/>
      <c r="X116" s="93"/>
      <c r="Y116" s="93"/>
      <c r="Z116" s="93"/>
      <c r="AA116" s="93"/>
      <c r="AB116" s="93"/>
      <c r="AC116" s="93"/>
      <c r="AD116" s="93"/>
      <c r="AE116" s="93"/>
    </row>
    <row r="117" spans="1:31">
      <c r="A117" s="789" t="s">
        <v>17</v>
      </c>
      <c r="B117" s="810" t="s">
        <v>16</v>
      </c>
      <c r="C117" s="812" t="s">
        <v>35</v>
      </c>
      <c r="D117" s="808" t="s">
        <v>58</v>
      </c>
      <c r="E117" s="806"/>
      <c r="F117" s="819" t="s">
        <v>16</v>
      </c>
      <c r="G117" s="821"/>
      <c r="H117" s="79" t="s">
        <v>20</v>
      </c>
      <c r="I117" s="86"/>
      <c r="J117" s="87"/>
      <c r="K117" s="87"/>
      <c r="L117" s="124"/>
      <c r="M117" s="134">
        <v>42.9</v>
      </c>
      <c r="N117" s="87">
        <v>42.9</v>
      </c>
      <c r="O117" s="87"/>
      <c r="P117" s="131"/>
    </row>
    <row r="118" spans="1:31" ht="13.5" thickBot="1">
      <c r="A118" s="790"/>
      <c r="B118" s="811"/>
      <c r="C118" s="813"/>
      <c r="D118" s="809"/>
      <c r="E118" s="807"/>
      <c r="F118" s="820"/>
      <c r="G118" s="822"/>
      <c r="H118" s="80" t="s">
        <v>21</v>
      </c>
      <c r="I118" s="88">
        <v>0</v>
      </c>
      <c r="J118" s="89">
        <v>0</v>
      </c>
      <c r="K118" s="89"/>
      <c r="L118" s="125">
        <v>0</v>
      </c>
      <c r="M118" s="132">
        <v>42.9</v>
      </c>
      <c r="N118" s="89">
        <v>42.9</v>
      </c>
      <c r="O118" s="89"/>
      <c r="P118" s="133">
        <v>0</v>
      </c>
    </row>
    <row r="119" spans="1:31">
      <c r="A119" s="787" t="s">
        <v>17</v>
      </c>
      <c r="B119" s="791" t="s">
        <v>16</v>
      </c>
      <c r="C119" s="793" t="s">
        <v>42</v>
      </c>
      <c r="D119" s="797" t="s">
        <v>67</v>
      </c>
      <c r="E119" s="802"/>
      <c r="F119" s="814" t="s">
        <v>16</v>
      </c>
      <c r="G119" s="815"/>
      <c r="H119" s="85" t="s">
        <v>20</v>
      </c>
      <c r="I119" s="84"/>
      <c r="J119" s="83"/>
      <c r="K119" s="83"/>
      <c r="L119" s="67"/>
      <c r="M119" s="65">
        <v>2.5</v>
      </c>
      <c r="N119" s="83">
        <v>2.5</v>
      </c>
      <c r="O119" s="83"/>
      <c r="P119" s="66"/>
    </row>
    <row r="120" spans="1:31" ht="13.5" thickBot="1">
      <c r="A120" s="788"/>
      <c r="B120" s="792"/>
      <c r="C120" s="792"/>
      <c r="D120" s="799"/>
      <c r="E120" s="803"/>
      <c r="F120" s="801"/>
      <c r="G120" s="816"/>
      <c r="H120" s="80" t="s">
        <v>21</v>
      </c>
      <c r="I120" s="81">
        <v>0</v>
      </c>
      <c r="J120" s="82">
        <v>0</v>
      </c>
      <c r="K120" s="82"/>
      <c r="L120" s="111">
        <v>0</v>
      </c>
      <c r="M120" s="110">
        <v>2.5</v>
      </c>
      <c r="N120" s="82">
        <v>2.5</v>
      </c>
      <c r="O120" s="82"/>
      <c r="P120" s="112">
        <v>0</v>
      </c>
    </row>
    <row r="121" spans="1:31">
      <c r="A121" s="787" t="s">
        <v>17</v>
      </c>
      <c r="B121" s="791" t="s">
        <v>16</v>
      </c>
      <c r="C121" s="793" t="s">
        <v>43</v>
      </c>
      <c r="D121" s="797" t="s">
        <v>68</v>
      </c>
      <c r="E121" s="802"/>
      <c r="F121" s="814" t="s">
        <v>16</v>
      </c>
      <c r="G121" s="815"/>
      <c r="H121" s="85" t="s">
        <v>20</v>
      </c>
      <c r="I121" s="84"/>
      <c r="J121" s="83"/>
      <c r="K121" s="83"/>
      <c r="L121" s="67"/>
      <c r="M121" s="65">
        <v>79.2</v>
      </c>
      <c r="N121" s="83">
        <v>79.2</v>
      </c>
      <c r="O121" s="83"/>
      <c r="P121" s="66"/>
    </row>
    <row r="122" spans="1:31" ht="13.5" thickBot="1">
      <c r="A122" s="788"/>
      <c r="B122" s="792"/>
      <c r="C122" s="792"/>
      <c r="D122" s="799"/>
      <c r="E122" s="803"/>
      <c r="F122" s="801"/>
      <c r="G122" s="816"/>
      <c r="H122" s="80" t="s">
        <v>21</v>
      </c>
      <c r="I122" s="81">
        <v>0</v>
      </c>
      <c r="J122" s="82">
        <v>0</v>
      </c>
      <c r="K122" s="82"/>
      <c r="L122" s="111">
        <v>0</v>
      </c>
      <c r="M122" s="110">
        <v>79.2</v>
      </c>
      <c r="N122" s="82">
        <v>79.2</v>
      </c>
      <c r="O122" s="82"/>
      <c r="P122" s="112">
        <v>0</v>
      </c>
    </row>
    <row r="123" spans="1:31">
      <c r="A123" s="787" t="s">
        <v>17</v>
      </c>
      <c r="B123" s="791" t="s">
        <v>16</v>
      </c>
      <c r="C123" s="793" t="s">
        <v>45</v>
      </c>
      <c r="D123" s="797" t="s">
        <v>71</v>
      </c>
      <c r="E123" s="802"/>
      <c r="F123" s="814" t="s">
        <v>16</v>
      </c>
      <c r="G123" s="815"/>
      <c r="H123" s="85" t="s">
        <v>20</v>
      </c>
      <c r="I123" s="84"/>
      <c r="J123" s="83"/>
      <c r="K123" s="83"/>
      <c r="L123" s="67"/>
      <c r="M123" s="65">
        <v>1.1200000000000001</v>
      </c>
      <c r="N123" s="83">
        <v>1.1000000000000001</v>
      </c>
      <c r="O123" s="83"/>
      <c r="P123" s="66"/>
    </row>
    <row r="124" spans="1:31" ht="13.5" thickBot="1">
      <c r="A124" s="788"/>
      <c r="B124" s="792"/>
      <c r="C124" s="792"/>
      <c r="D124" s="799"/>
      <c r="E124" s="803"/>
      <c r="F124" s="801"/>
      <c r="G124" s="816"/>
      <c r="H124" s="80" t="s">
        <v>21</v>
      </c>
      <c r="I124" s="81">
        <v>0</v>
      </c>
      <c r="J124" s="82">
        <v>0</v>
      </c>
      <c r="K124" s="82"/>
      <c r="L124" s="111">
        <v>0</v>
      </c>
      <c r="M124" s="110">
        <v>1.1200000000000001</v>
      </c>
      <c r="N124" s="82">
        <v>1.1000000000000001</v>
      </c>
      <c r="O124" s="82"/>
      <c r="P124" s="112">
        <v>0</v>
      </c>
    </row>
    <row r="125" spans="1:31">
      <c r="A125" s="789" t="s">
        <v>17</v>
      </c>
      <c r="B125" s="810" t="s">
        <v>16</v>
      </c>
      <c r="C125" s="812" t="s">
        <v>80</v>
      </c>
      <c r="D125" s="808" t="s">
        <v>74</v>
      </c>
      <c r="E125" s="806"/>
      <c r="F125" s="819" t="s">
        <v>16</v>
      </c>
      <c r="G125" s="821"/>
      <c r="H125" s="79" t="s">
        <v>20</v>
      </c>
      <c r="I125" s="86"/>
      <c r="J125" s="87"/>
      <c r="K125" s="87"/>
      <c r="L125" s="124"/>
      <c r="M125" s="134">
        <v>26</v>
      </c>
      <c r="N125" s="87">
        <v>26</v>
      </c>
      <c r="O125" s="87"/>
      <c r="P125" s="131"/>
    </row>
    <row r="126" spans="1:31" ht="13.5" thickBot="1">
      <c r="A126" s="790"/>
      <c r="B126" s="811"/>
      <c r="C126" s="813"/>
      <c r="D126" s="809"/>
      <c r="E126" s="807"/>
      <c r="F126" s="820"/>
      <c r="G126" s="822"/>
      <c r="H126" s="80" t="s">
        <v>21</v>
      </c>
      <c r="I126" s="88">
        <v>0</v>
      </c>
      <c r="J126" s="89">
        <v>0</v>
      </c>
      <c r="K126" s="89"/>
      <c r="L126" s="125">
        <v>0</v>
      </c>
      <c r="M126" s="132">
        <v>26</v>
      </c>
      <c r="N126" s="89">
        <v>26</v>
      </c>
      <c r="O126" s="89"/>
      <c r="P126" s="133">
        <v>0</v>
      </c>
    </row>
    <row r="127" spans="1:31">
      <c r="A127" s="787" t="s">
        <v>17</v>
      </c>
      <c r="B127" s="791" t="s">
        <v>16</v>
      </c>
      <c r="C127" s="793" t="s">
        <v>87</v>
      </c>
      <c r="D127" s="797" t="s">
        <v>83</v>
      </c>
      <c r="E127" s="802"/>
      <c r="F127" s="814" t="s">
        <v>16</v>
      </c>
      <c r="G127" s="815"/>
      <c r="H127" s="150" t="s">
        <v>20</v>
      </c>
      <c r="I127" s="84"/>
      <c r="J127" s="83"/>
      <c r="K127" s="83"/>
      <c r="L127" s="67"/>
      <c r="M127" s="135">
        <v>168</v>
      </c>
      <c r="N127" s="106">
        <v>168</v>
      </c>
      <c r="O127" s="83"/>
      <c r="P127" s="66"/>
    </row>
    <row r="128" spans="1:31" ht="13.5" thickBot="1">
      <c r="A128" s="788"/>
      <c r="B128" s="792"/>
      <c r="C128" s="792"/>
      <c r="D128" s="799"/>
      <c r="E128" s="803"/>
      <c r="F128" s="801"/>
      <c r="G128" s="816"/>
      <c r="H128" s="80" t="s">
        <v>21</v>
      </c>
      <c r="I128" s="81">
        <v>0</v>
      </c>
      <c r="J128" s="82">
        <v>0</v>
      </c>
      <c r="K128" s="82"/>
      <c r="L128" s="111">
        <v>0</v>
      </c>
      <c r="M128" s="110">
        <v>168</v>
      </c>
      <c r="N128" s="82">
        <v>168</v>
      </c>
      <c r="O128" s="82"/>
      <c r="P128" s="112">
        <v>0</v>
      </c>
    </row>
    <row r="129" spans="1:31">
      <c r="A129" s="787" t="s">
        <v>17</v>
      </c>
      <c r="B129" s="791" t="s">
        <v>16</v>
      </c>
      <c r="C129" s="793" t="s">
        <v>117</v>
      </c>
      <c r="D129" s="797" t="s">
        <v>110</v>
      </c>
      <c r="E129" s="802"/>
      <c r="F129" s="814" t="s">
        <v>16</v>
      </c>
      <c r="G129" s="815"/>
      <c r="H129" s="85" t="s">
        <v>20</v>
      </c>
      <c r="I129" s="84"/>
      <c r="J129" s="83"/>
      <c r="K129" s="83"/>
      <c r="L129" s="67"/>
      <c r="M129" s="65">
        <v>9.1999999999999993</v>
      </c>
      <c r="N129" s="83">
        <v>9.1999999999999993</v>
      </c>
      <c r="O129" s="83"/>
      <c r="P129" s="66"/>
    </row>
    <row r="130" spans="1:31" ht="13.5" thickBot="1">
      <c r="A130" s="788"/>
      <c r="B130" s="792"/>
      <c r="C130" s="792"/>
      <c r="D130" s="799"/>
      <c r="E130" s="803"/>
      <c r="F130" s="801"/>
      <c r="G130" s="816"/>
      <c r="H130" s="80" t="s">
        <v>21</v>
      </c>
      <c r="I130" s="81">
        <v>0</v>
      </c>
      <c r="J130" s="82">
        <v>0</v>
      </c>
      <c r="K130" s="82"/>
      <c r="L130" s="111">
        <v>0</v>
      </c>
      <c r="M130" s="110">
        <v>9.1999999999999993</v>
      </c>
      <c r="N130" s="82">
        <v>9.1999999999999993</v>
      </c>
      <c r="O130" s="82"/>
      <c r="P130" s="112">
        <v>0</v>
      </c>
    </row>
    <row r="131" spans="1:31">
      <c r="A131" s="787" t="s">
        <v>17</v>
      </c>
      <c r="B131" s="791" t="s">
        <v>16</v>
      </c>
      <c r="C131" s="793" t="s">
        <v>119</v>
      </c>
      <c r="D131" s="797" t="s">
        <v>112</v>
      </c>
      <c r="E131" s="802"/>
      <c r="F131" s="814" t="s">
        <v>16</v>
      </c>
      <c r="G131" s="815"/>
      <c r="H131" s="150" t="s">
        <v>20</v>
      </c>
      <c r="I131" s="84"/>
      <c r="J131" s="83"/>
      <c r="K131" s="83"/>
      <c r="L131" s="67"/>
      <c r="M131" s="135">
        <v>2</v>
      </c>
      <c r="N131" s="106">
        <v>2</v>
      </c>
      <c r="O131" s="83"/>
      <c r="P131" s="66"/>
    </row>
    <row r="132" spans="1:31" ht="13.5" thickBot="1">
      <c r="A132" s="788"/>
      <c r="B132" s="792"/>
      <c r="C132" s="792"/>
      <c r="D132" s="799"/>
      <c r="E132" s="803"/>
      <c r="F132" s="801"/>
      <c r="G132" s="816"/>
      <c r="H132" s="80" t="s">
        <v>21</v>
      </c>
      <c r="I132" s="81">
        <v>0</v>
      </c>
      <c r="J132" s="82">
        <v>0</v>
      </c>
      <c r="K132" s="82"/>
      <c r="L132" s="111">
        <v>0</v>
      </c>
      <c r="M132" s="110">
        <v>2</v>
      </c>
      <c r="N132" s="82">
        <v>2</v>
      </c>
      <c r="O132" s="82"/>
      <c r="P132" s="112">
        <v>0</v>
      </c>
    </row>
    <row r="133" spans="1:31">
      <c r="A133" s="787" t="s">
        <v>17</v>
      </c>
      <c r="B133" s="791" t="s">
        <v>16</v>
      </c>
      <c r="C133" s="793" t="s">
        <v>124</v>
      </c>
      <c r="D133" s="797" t="s">
        <v>118</v>
      </c>
      <c r="E133" s="802"/>
      <c r="F133" s="814" t="s">
        <v>16</v>
      </c>
      <c r="G133" s="815"/>
      <c r="H133" s="150" t="s">
        <v>20</v>
      </c>
      <c r="I133" s="84"/>
      <c r="J133" s="83"/>
      <c r="K133" s="83"/>
      <c r="L133" s="67"/>
      <c r="M133" s="135">
        <v>1.5</v>
      </c>
      <c r="N133" s="106">
        <v>1.5</v>
      </c>
      <c r="O133" s="83"/>
      <c r="P133" s="66"/>
    </row>
    <row r="134" spans="1:31" ht="13.5" thickBot="1">
      <c r="A134" s="788"/>
      <c r="B134" s="792"/>
      <c r="C134" s="792"/>
      <c r="D134" s="799"/>
      <c r="E134" s="803"/>
      <c r="F134" s="801"/>
      <c r="G134" s="816"/>
      <c r="H134" s="80" t="s">
        <v>21</v>
      </c>
      <c r="I134" s="81">
        <v>0</v>
      </c>
      <c r="J134" s="82">
        <v>0</v>
      </c>
      <c r="K134" s="82"/>
      <c r="L134" s="111">
        <v>0</v>
      </c>
      <c r="M134" s="110">
        <v>1.5</v>
      </c>
      <c r="N134" s="82">
        <v>1.5</v>
      </c>
      <c r="O134" s="82"/>
      <c r="P134" s="112">
        <v>0</v>
      </c>
    </row>
    <row r="135" spans="1:31">
      <c r="A135" s="787" t="s">
        <v>17</v>
      </c>
      <c r="B135" s="791" t="s">
        <v>16</v>
      </c>
      <c r="C135" s="793" t="s">
        <v>128</v>
      </c>
      <c r="D135" s="142" t="s">
        <v>133</v>
      </c>
      <c r="E135" s="800"/>
      <c r="F135" s="800"/>
      <c r="G135" s="832"/>
      <c r="H135" s="155" t="s">
        <v>20</v>
      </c>
      <c r="I135" s="108"/>
      <c r="J135" s="109"/>
      <c r="K135" s="109"/>
      <c r="L135" s="113"/>
      <c r="M135" s="153">
        <v>2</v>
      </c>
      <c r="N135" s="154">
        <v>2</v>
      </c>
      <c r="O135" s="115"/>
      <c r="P135" s="116"/>
      <c r="Q135" s="93"/>
      <c r="R135" s="93"/>
      <c r="S135" s="93"/>
      <c r="T135" s="93"/>
      <c r="U135" s="93"/>
      <c r="V135" s="93"/>
      <c r="W135" s="93"/>
      <c r="X135" s="93"/>
      <c r="Y135" s="93"/>
      <c r="Z135" s="93"/>
      <c r="AA135" s="93"/>
      <c r="AB135" s="93"/>
      <c r="AC135" s="93"/>
      <c r="AD135" s="93"/>
      <c r="AE135" s="93"/>
    </row>
    <row r="136" spans="1:31" ht="13.5" thickBot="1">
      <c r="A136" s="794"/>
      <c r="B136" s="795"/>
      <c r="C136" s="796"/>
      <c r="D136" s="143"/>
      <c r="E136" s="801"/>
      <c r="F136" s="801"/>
      <c r="G136" s="816"/>
      <c r="H136" s="107" t="s">
        <v>21</v>
      </c>
      <c r="I136" s="110"/>
      <c r="J136" s="82"/>
      <c r="K136" s="82"/>
      <c r="L136" s="114"/>
      <c r="M136" s="110"/>
      <c r="N136" s="82"/>
      <c r="O136" s="82"/>
      <c r="P136" s="112"/>
      <c r="Q136" s="93"/>
      <c r="R136" s="93"/>
      <c r="S136" s="93"/>
      <c r="T136" s="93"/>
      <c r="U136" s="93"/>
      <c r="V136" s="93"/>
      <c r="W136" s="93"/>
      <c r="X136" s="93"/>
      <c r="Y136" s="93"/>
      <c r="Z136" s="93"/>
      <c r="AA136" s="93"/>
      <c r="AB136" s="93"/>
      <c r="AC136" s="93"/>
      <c r="AD136" s="93"/>
      <c r="AE136" s="93"/>
    </row>
    <row r="137" spans="1:31" ht="12.75" customHeight="1">
      <c r="A137" s="787" t="s">
        <v>17</v>
      </c>
      <c r="B137" s="791" t="s">
        <v>16</v>
      </c>
      <c r="C137" s="793" t="s">
        <v>129</v>
      </c>
      <c r="D137" s="797" t="s">
        <v>125</v>
      </c>
      <c r="E137" s="835"/>
      <c r="F137" s="814" t="s">
        <v>16</v>
      </c>
      <c r="G137" s="815"/>
      <c r="H137" s="98" t="s">
        <v>20</v>
      </c>
      <c r="I137" s="99"/>
      <c r="J137" s="100"/>
      <c r="K137" s="100"/>
      <c r="L137" s="128">
        <v>0</v>
      </c>
      <c r="M137" s="151">
        <v>36.15</v>
      </c>
      <c r="N137" s="152">
        <v>36.200000000000003</v>
      </c>
      <c r="O137" s="100"/>
      <c r="P137" s="139"/>
      <c r="Q137" s="93"/>
      <c r="R137" s="93"/>
      <c r="S137" s="93"/>
      <c r="T137" s="93"/>
      <c r="U137" s="93"/>
      <c r="V137" s="93"/>
      <c r="W137" s="93"/>
      <c r="X137" s="93"/>
      <c r="Y137" s="93"/>
      <c r="Z137" s="93"/>
      <c r="AA137" s="93"/>
      <c r="AB137" s="93"/>
      <c r="AC137" s="93"/>
      <c r="AD137" s="93"/>
      <c r="AE137" s="93"/>
    </row>
    <row r="138" spans="1:31" ht="13.5" thickBot="1">
      <c r="A138" s="794"/>
      <c r="B138" s="795"/>
      <c r="C138" s="796"/>
      <c r="D138" s="798"/>
      <c r="E138" s="836"/>
      <c r="F138" s="834"/>
      <c r="G138" s="833"/>
      <c r="H138" s="80" t="s">
        <v>21</v>
      </c>
      <c r="I138" s="81">
        <v>0</v>
      </c>
      <c r="J138" s="82">
        <v>0</v>
      </c>
      <c r="K138" s="82"/>
      <c r="L138" s="111">
        <v>0</v>
      </c>
      <c r="M138" s="110">
        <v>36.15</v>
      </c>
      <c r="N138" s="82">
        <v>36.200000000000003</v>
      </c>
      <c r="O138" s="82"/>
      <c r="P138" s="112">
        <v>0</v>
      </c>
      <c r="Q138" s="93"/>
      <c r="R138" s="93"/>
      <c r="S138" s="93"/>
      <c r="T138" s="93"/>
      <c r="U138" s="93"/>
      <c r="V138" s="93"/>
      <c r="W138" s="93"/>
      <c r="X138" s="93"/>
      <c r="Y138" s="93"/>
      <c r="Z138" s="93"/>
      <c r="AA138" s="93"/>
      <c r="AB138" s="93"/>
      <c r="AC138" s="93"/>
      <c r="AD138" s="93"/>
      <c r="AE138" s="93"/>
    </row>
    <row r="139" spans="1:31">
      <c r="A139" s="787" t="s">
        <v>17</v>
      </c>
      <c r="B139" s="791" t="s">
        <v>16</v>
      </c>
      <c r="C139" s="793" t="s">
        <v>82</v>
      </c>
      <c r="D139" s="797" t="s">
        <v>75</v>
      </c>
      <c r="E139" s="802"/>
      <c r="F139" s="814" t="s">
        <v>16</v>
      </c>
      <c r="G139" s="815"/>
      <c r="H139" s="85" t="s">
        <v>20</v>
      </c>
      <c r="I139" s="84"/>
      <c r="J139" s="83"/>
      <c r="K139" s="83"/>
      <c r="L139" s="67"/>
      <c r="M139" s="65">
        <v>10</v>
      </c>
      <c r="N139" s="83">
        <v>10</v>
      </c>
      <c r="O139" s="83"/>
      <c r="P139" s="66"/>
    </row>
    <row r="140" spans="1:31" ht="13.5" thickBot="1">
      <c r="A140" s="788"/>
      <c r="B140" s="792"/>
      <c r="C140" s="792"/>
      <c r="D140" s="799"/>
      <c r="E140" s="803"/>
      <c r="F140" s="801"/>
      <c r="G140" s="816"/>
      <c r="H140" s="80" t="s">
        <v>21</v>
      </c>
      <c r="I140" s="81">
        <v>0</v>
      </c>
      <c r="J140" s="82">
        <v>0</v>
      </c>
      <c r="K140" s="82"/>
      <c r="L140" s="111">
        <v>0</v>
      </c>
      <c r="M140" s="110">
        <v>10</v>
      </c>
      <c r="N140" s="82">
        <v>10</v>
      </c>
      <c r="O140" s="82"/>
      <c r="P140" s="112">
        <v>0</v>
      </c>
    </row>
    <row r="141" spans="1:31" s="4" customFormat="1" ht="15.75" customHeight="1" thickBot="1">
      <c r="A141" s="70" t="s">
        <v>16</v>
      </c>
      <c r="B141" s="71" t="s">
        <v>17</v>
      </c>
      <c r="C141" s="846" t="s">
        <v>22</v>
      </c>
      <c r="D141" s="847"/>
      <c r="E141" s="847"/>
      <c r="F141" s="847"/>
      <c r="G141" s="847"/>
      <c r="H141" s="848"/>
      <c r="I141" s="76">
        <f>J141+L141</f>
        <v>1455.25</v>
      </c>
      <c r="J141" s="77">
        <f>J138+J136+J134+J132+J130+J128+J126+J124+J122+J120+J118+J116+J114+J112+J110+J108+J106+J103+J101+J99+J97+J95+J93+J91+J89+J87+J85+J83+J81+J79+J77+J75+J73+J140+J71+J69+J67+J65+J63+J61+J59+J57+J55+J53+J51+J49+J47+J45</f>
        <v>1455.25</v>
      </c>
      <c r="K141" s="77">
        <f>K138+K136+K134+K132+K130+K128+K126+K124+K122+K120+K118+K116+K114+K112+K110+K108+K106+K103+K101+K99+K97+K95+K93+K91+K89+K87+K85+K83+K81+K79+K77+K75+K73+K140+K71+K69+K67+K65+K63+K61+K59+K57+K55+K53+K51+K49+K47+K45</f>
        <v>0</v>
      </c>
      <c r="L141" s="77">
        <f>L138+L136+L134+L132+L130+L128+L126+L124+L122+L120+L118+L116+L114+L112+L110+L108+L106+L103+L101+L99+L97+L95+L93+L91+L89+L87+L85+L83+L81+L79+L77+L75+L73+L140+L71+L69+L67+L65+L63+L61+L59+L57+L55+L53+L51+L49+L47+L45</f>
        <v>0</v>
      </c>
      <c r="M141" s="76">
        <f>N141+P141</f>
        <v>1915.4199999999998</v>
      </c>
      <c r="N141" s="77">
        <f>N138+N136+N134+N132+N130+N128+N126+N124+N122+N120+N118+N116+N114+N112+N110+N108+N106+N103+N101+N99+N97+N95+N93+N91+N89+N87+N85+N83+N81+N79+N77+N75+N73+N140+N71+N69+N67+N65+N63+N61+N59+N57+N55+N53+N51+N49+N47+N45</f>
        <v>1915.4199999999998</v>
      </c>
      <c r="O141" s="77">
        <f>O138+O136+O134+O132+O130+O128+O126+O124+O122+O120+O118+O116+O114+O112+O110+O108+O106+O103+O101+O99+O97+O95+O93+O91+O89+O87+O85+O83+O81+O79+O77+O75+O73+O140+O71+O69+O67+O65+O63+O61+O59+O57+O55+O53+O51+O49+O47+O45</f>
        <v>0</v>
      </c>
      <c r="P141" s="77">
        <f>P138+P136+P134+P132+P130+P128+P126+P124+P122+P120+P118+P116+P114+P112+P110+P108+P106+P103+P101+P99+P97+P95+P93+P91+P89+P87+P85+P83+P81+P79+P77+P75+P73+P140+P71+P69+P67+P65+P63+P61+P59+P57+P55+P53+P51+P49+P47+P45</f>
        <v>0</v>
      </c>
    </row>
    <row r="142" spans="1:31" s="4" customFormat="1" ht="15.75" customHeight="1" thickBot="1">
      <c r="A142" s="78" t="s">
        <v>16</v>
      </c>
      <c r="B142" s="144" t="s">
        <v>17</v>
      </c>
      <c r="C142" s="840" t="s">
        <v>140</v>
      </c>
      <c r="D142" s="841"/>
      <c r="E142" s="841"/>
      <c r="F142" s="841"/>
      <c r="G142" s="841"/>
      <c r="H142" s="842"/>
      <c r="I142" s="145">
        <f>J142+L142</f>
        <v>13209.05</v>
      </c>
      <c r="J142" s="146">
        <f>J141+J42+J36+J32+J26</f>
        <v>13209.05</v>
      </c>
      <c r="K142" s="146">
        <f>K141+K137+K135+K133+K131+K129+K127+K125+K123+K121+K119+K117+K115+K113+K111+K109+K107+K104+K102+K100+K98+K96+K94+K92+K90+K88+K86+K84+K82+K80+K78+K76+K74+K72+K139+K70+K68+K66+K64+K62+K60+K58+K56+K54+K52+K50+K48+K46</f>
        <v>0</v>
      </c>
      <c r="L142" s="146">
        <f>L141+L137+L135+L133+L131+L129+L127+L125+L123+L121+L119+L117+L115+L113+L111+L109+L107+L104+L102+L100+L98+L96+L94+L92+L90+L88+L86+L84+L82+L80+L78+L76+L74+L72+L139+L70+L68+L66+L64+L62+L60+L58+L56+L54+L52+L50+L48+L46</f>
        <v>0</v>
      </c>
      <c r="M142" s="145">
        <f>N142+P142</f>
        <v>14182.619999999997</v>
      </c>
      <c r="N142" s="146">
        <f>N141+N42+N36+N32+N26</f>
        <v>14019.819999999998</v>
      </c>
      <c r="O142" s="146">
        <f>O141+O42+O36+O32+O26</f>
        <v>8823.2000000000025</v>
      </c>
      <c r="P142" s="146">
        <f>P141+P42+P36+P32+P26</f>
        <v>162.80000000000001</v>
      </c>
    </row>
  </sheetData>
  <mergeCells count="397">
    <mergeCell ref="A2:A4"/>
    <mergeCell ref="G121:G122"/>
    <mergeCell ref="I2:L2"/>
    <mergeCell ref="A38:A39"/>
    <mergeCell ref="B38:B39"/>
    <mergeCell ref="C38:C39"/>
    <mergeCell ref="D38:D39"/>
    <mergeCell ref="E38:E39"/>
    <mergeCell ref="B2:B4"/>
    <mergeCell ref="C2:C4"/>
    <mergeCell ref="D2:D4"/>
    <mergeCell ref="G2:G4"/>
    <mergeCell ref="F30:F31"/>
    <mergeCell ref="E28:E29"/>
    <mergeCell ref="F28:F29"/>
    <mergeCell ref="C30:C31"/>
    <mergeCell ref="D30:D31"/>
    <mergeCell ref="G34:G35"/>
    <mergeCell ref="C34:C35"/>
    <mergeCell ref="E30:E31"/>
    <mergeCell ref="A33:P33"/>
    <mergeCell ref="C32:H32"/>
    <mergeCell ref="B6:B26"/>
    <mergeCell ref="C6:C26"/>
    <mergeCell ref="P3:P4"/>
    <mergeCell ref="A64:A65"/>
    <mergeCell ref="G40:G41"/>
    <mergeCell ref="A5:P5"/>
    <mergeCell ref="A27:P27"/>
    <mergeCell ref="N3:O3"/>
    <mergeCell ref="H2:H4"/>
    <mergeCell ref="M2:P2"/>
    <mergeCell ref="M3:M4"/>
    <mergeCell ref="E2:E4"/>
    <mergeCell ref="F2:F4"/>
    <mergeCell ref="G28:G29"/>
    <mergeCell ref="I3:I4"/>
    <mergeCell ref="J3:K3"/>
    <mergeCell ref="L3:L4"/>
    <mergeCell ref="H6:H24"/>
    <mergeCell ref="G30:G31"/>
    <mergeCell ref="B34:B35"/>
    <mergeCell ref="A37:P37"/>
    <mergeCell ref="G38:G39"/>
    <mergeCell ref="F40:F41"/>
    <mergeCell ref="A40:A41"/>
    <mergeCell ref="B40:B41"/>
    <mergeCell ref="C40:C41"/>
    <mergeCell ref="D6:D24"/>
    <mergeCell ref="C42:H42"/>
    <mergeCell ref="A43:P43"/>
    <mergeCell ref="D34:D35"/>
    <mergeCell ref="E34:E35"/>
    <mergeCell ref="F34:F35"/>
    <mergeCell ref="A34:A35"/>
    <mergeCell ref="D40:D41"/>
    <mergeCell ref="E40:E41"/>
    <mergeCell ref="F38:F39"/>
    <mergeCell ref="C36:H36"/>
    <mergeCell ref="A68:A69"/>
    <mergeCell ref="A70:A71"/>
    <mergeCell ref="A28:A29"/>
    <mergeCell ref="B28:B29"/>
    <mergeCell ref="C28:C29"/>
    <mergeCell ref="D28:D29"/>
    <mergeCell ref="A80:A81"/>
    <mergeCell ref="A78:A79"/>
    <mergeCell ref="B78:B79"/>
    <mergeCell ref="A66:A67"/>
    <mergeCell ref="B66:B67"/>
    <mergeCell ref="C66:C67"/>
    <mergeCell ref="B68:B69"/>
    <mergeCell ref="C68:C69"/>
    <mergeCell ref="B70:B71"/>
    <mergeCell ref="C70:C71"/>
    <mergeCell ref="D70:D71"/>
    <mergeCell ref="A74:A75"/>
    <mergeCell ref="B76:B77"/>
    <mergeCell ref="C72:C73"/>
    <mergeCell ref="B72:B73"/>
    <mergeCell ref="D66:D67"/>
    <mergeCell ref="A72:A73"/>
    <mergeCell ref="A44:A45"/>
    <mergeCell ref="C94:C95"/>
    <mergeCell ref="D94:D95"/>
    <mergeCell ref="A86:A87"/>
    <mergeCell ref="A84:A85"/>
    <mergeCell ref="A76:A77"/>
    <mergeCell ref="A98:A99"/>
    <mergeCell ref="C142:H142"/>
    <mergeCell ref="E76:E77"/>
    <mergeCell ref="G76:G77"/>
    <mergeCell ref="E78:E79"/>
    <mergeCell ref="F78:F79"/>
    <mergeCell ref="G117:G118"/>
    <mergeCell ref="D92:D93"/>
    <mergeCell ref="C107:C108"/>
    <mergeCell ref="F76:F77"/>
    <mergeCell ref="C76:C77"/>
    <mergeCell ref="D90:D91"/>
    <mergeCell ref="C100:C101"/>
    <mergeCell ref="D100:D101"/>
    <mergeCell ref="C109:C110"/>
    <mergeCell ref="D104:D106"/>
    <mergeCell ref="C98:C99"/>
    <mergeCell ref="D98:D99"/>
    <mergeCell ref="C141:H141"/>
    <mergeCell ref="B80:B81"/>
    <mergeCell ref="C80:C81"/>
    <mergeCell ref="D80:D81"/>
    <mergeCell ref="C90:C91"/>
    <mergeCell ref="D76:D77"/>
    <mergeCell ref="C117:C118"/>
    <mergeCell ref="E66:E67"/>
    <mergeCell ref="E68:E69"/>
    <mergeCell ref="E80:E81"/>
    <mergeCell ref="E84:E85"/>
    <mergeCell ref="E74:E75"/>
    <mergeCell ref="E82:E83"/>
    <mergeCell ref="E70:E71"/>
    <mergeCell ref="E72:E73"/>
    <mergeCell ref="D107:D108"/>
    <mergeCell ref="C82:C83"/>
    <mergeCell ref="D82:D83"/>
    <mergeCell ref="B74:B75"/>
    <mergeCell ref="C74:C75"/>
    <mergeCell ref="C78:C79"/>
    <mergeCell ref="D78:D79"/>
    <mergeCell ref="C92:C93"/>
    <mergeCell ref="C96:C97"/>
    <mergeCell ref="B94:B95"/>
    <mergeCell ref="C139:C140"/>
    <mergeCell ref="D139:D140"/>
    <mergeCell ref="D133:D134"/>
    <mergeCell ref="B104:B106"/>
    <mergeCell ref="C104:C106"/>
    <mergeCell ref="C102:C103"/>
    <mergeCell ref="D102:D103"/>
    <mergeCell ref="D96:D97"/>
    <mergeCell ref="B96:B97"/>
    <mergeCell ref="B107:B108"/>
    <mergeCell ref="B102:B103"/>
    <mergeCell ref="B115:B116"/>
    <mergeCell ref="B117:B118"/>
    <mergeCell ref="A102:A103"/>
    <mergeCell ref="B98:B99"/>
    <mergeCell ref="B100:B101"/>
    <mergeCell ref="A107:A108"/>
    <mergeCell ref="A104:A106"/>
    <mergeCell ref="A113:A114"/>
    <mergeCell ref="B113:B114"/>
    <mergeCell ref="A82:A83"/>
    <mergeCell ref="A100:A101"/>
    <mergeCell ref="A96:A97"/>
    <mergeCell ref="B92:B93"/>
    <mergeCell ref="B90:B91"/>
    <mergeCell ref="B84:B85"/>
    <mergeCell ref="A90:A91"/>
    <mergeCell ref="A88:A89"/>
    <mergeCell ref="A92:A93"/>
    <mergeCell ref="A94:A95"/>
    <mergeCell ref="A109:A110"/>
    <mergeCell ref="B109:B110"/>
    <mergeCell ref="A111:A112"/>
    <mergeCell ref="A139:A140"/>
    <mergeCell ref="F131:F132"/>
    <mergeCell ref="E139:E140"/>
    <mergeCell ref="F139:F140"/>
    <mergeCell ref="G139:G140"/>
    <mergeCell ref="G131:G132"/>
    <mergeCell ref="G127:G128"/>
    <mergeCell ref="F127:F128"/>
    <mergeCell ref="G129:G130"/>
    <mergeCell ref="F129:F130"/>
    <mergeCell ref="C133:C134"/>
    <mergeCell ref="G137:G138"/>
    <mergeCell ref="F135:F136"/>
    <mergeCell ref="G135:G136"/>
    <mergeCell ref="B139:B140"/>
    <mergeCell ref="G133:G134"/>
    <mergeCell ref="D131:D132"/>
    <mergeCell ref="C129:C130"/>
    <mergeCell ref="F137:F138"/>
    <mergeCell ref="E137:E138"/>
    <mergeCell ref="E133:E134"/>
    <mergeCell ref="F133:F134"/>
    <mergeCell ref="E131:E132"/>
    <mergeCell ref="E129:E130"/>
    <mergeCell ref="G62:G63"/>
    <mergeCell ref="G56:G57"/>
    <mergeCell ref="F64:F65"/>
    <mergeCell ref="G64:G65"/>
    <mergeCell ref="G58:G59"/>
    <mergeCell ref="G60:G61"/>
    <mergeCell ref="F94:F95"/>
    <mergeCell ref="G90:G91"/>
    <mergeCell ref="G88:G89"/>
    <mergeCell ref="F92:F93"/>
    <mergeCell ref="G94:G95"/>
    <mergeCell ref="F62:F63"/>
    <mergeCell ref="F56:F57"/>
    <mergeCell ref="F58:F59"/>
    <mergeCell ref="F60:F61"/>
    <mergeCell ref="G70:G71"/>
    <mergeCell ref="G78:G79"/>
    <mergeCell ref="G72:G73"/>
    <mergeCell ref="G66:G67"/>
    <mergeCell ref="G74:G75"/>
    <mergeCell ref="F74:F75"/>
    <mergeCell ref="F66:F67"/>
    <mergeCell ref="G68:G69"/>
    <mergeCell ref="G80:G81"/>
    <mergeCell ref="F44:F45"/>
    <mergeCell ref="E46:E47"/>
    <mergeCell ref="D44:D45"/>
    <mergeCell ref="G46:G47"/>
    <mergeCell ref="C50:C51"/>
    <mergeCell ref="E44:E45"/>
    <mergeCell ref="F48:F49"/>
    <mergeCell ref="G48:G49"/>
    <mergeCell ref="G50:G51"/>
    <mergeCell ref="E48:E49"/>
    <mergeCell ref="G44:G45"/>
    <mergeCell ref="F46:F47"/>
    <mergeCell ref="F50:F51"/>
    <mergeCell ref="B44:B45"/>
    <mergeCell ref="A46:A47"/>
    <mergeCell ref="B46:B47"/>
    <mergeCell ref="A52:A53"/>
    <mergeCell ref="A48:A49"/>
    <mergeCell ref="B48:B49"/>
    <mergeCell ref="C48:C49"/>
    <mergeCell ref="D48:D49"/>
    <mergeCell ref="C46:C47"/>
    <mergeCell ref="D46:D47"/>
    <mergeCell ref="A50:A51"/>
    <mergeCell ref="B50:B51"/>
    <mergeCell ref="B52:B53"/>
    <mergeCell ref="C44:C45"/>
    <mergeCell ref="E52:E53"/>
    <mergeCell ref="G54:G55"/>
    <mergeCell ref="C52:C53"/>
    <mergeCell ref="D52:D53"/>
    <mergeCell ref="D50:D51"/>
    <mergeCell ref="E50:E51"/>
    <mergeCell ref="E54:E55"/>
    <mergeCell ref="A54:A55"/>
    <mergeCell ref="B54:B55"/>
    <mergeCell ref="D54:D55"/>
    <mergeCell ref="C54:C55"/>
    <mergeCell ref="F54:F55"/>
    <mergeCell ref="G52:G53"/>
    <mergeCell ref="F52:F53"/>
    <mergeCell ref="A62:A63"/>
    <mergeCell ref="C62:C63"/>
    <mergeCell ref="D56:D57"/>
    <mergeCell ref="D62:D63"/>
    <mergeCell ref="B62:B63"/>
    <mergeCell ref="C60:C61"/>
    <mergeCell ref="C58:C59"/>
    <mergeCell ref="E64:E65"/>
    <mergeCell ref="E62:E63"/>
    <mergeCell ref="E60:E61"/>
    <mergeCell ref="A58:A59"/>
    <mergeCell ref="B60:B61"/>
    <mergeCell ref="B58:B59"/>
    <mergeCell ref="A60:A61"/>
    <mergeCell ref="E56:E57"/>
    <mergeCell ref="E58:E59"/>
    <mergeCell ref="A56:A57"/>
    <mergeCell ref="B56:B57"/>
    <mergeCell ref="C56:C57"/>
    <mergeCell ref="D60:D61"/>
    <mergeCell ref="B64:B65"/>
    <mergeCell ref="C64:C65"/>
    <mergeCell ref="D64:D65"/>
    <mergeCell ref="C84:C85"/>
    <mergeCell ref="D84:D85"/>
    <mergeCell ref="B82:B83"/>
    <mergeCell ref="B86:B87"/>
    <mergeCell ref="B88:B89"/>
    <mergeCell ref="C88:C89"/>
    <mergeCell ref="C86:C87"/>
    <mergeCell ref="D88:D89"/>
    <mergeCell ref="E88:E89"/>
    <mergeCell ref="D86:D87"/>
    <mergeCell ref="E86:E87"/>
    <mergeCell ref="G104:G106"/>
    <mergeCell ref="F102:F103"/>
    <mergeCell ref="E104:E106"/>
    <mergeCell ref="F104:F106"/>
    <mergeCell ref="D68:D69"/>
    <mergeCell ref="G100:G101"/>
    <mergeCell ref="F90:F91"/>
    <mergeCell ref="G92:G93"/>
    <mergeCell ref="G102:G103"/>
    <mergeCell ref="F100:F101"/>
    <mergeCell ref="G96:G97"/>
    <mergeCell ref="E92:E93"/>
    <mergeCell ref="E90:E91"/>
    <mergeCell ref="D72:D73"/>
    <mergeCell ref="D74:D75"/>
    <mergeCell ref="F84:F85"/>
    <mergeCell ref="F80:F81"/>
    <mergeCell ref="F70:F71"/>
    <mergeCell ref="F72:F73"/>
    <mergeCell ref="F68:F69"/>
    <mergeCell ref="G84:G85"/>
    <mergeCell ref="G86:G87"/>
    <mergeCell ref="G82:G83"/>
    <mergeCell ref="F82:F83"/>
    <mergeCell ref="F88:F89"/>
    <mergeCell ref="F86:F87"/>
    <mergeCell ref="F113:F114"/>
    <mergeCell ref="G125:G126"/>
    <mergeCell ref="F115:F116"/>
    <mergeCell ref="F121:F122"/>
    <mergeCell ref="F117:F118"/>
    <mergeCell ref="E94:E95"/>
    <mergeCell ref="F98:F99"/>
    <mergeCell ref="G98:G99"/>
    <mergeCell ref="F96:F97"/>
    <mergeCell ref="E96:E97"/>
    <mergeCell ref="E98:E99"/>
    <mergeCell ref="E100:E101"/>
    <mergeCell ref="E107:E108"/>
    <mergeCell ref="G109:G110"/>
    <mergeCell ref="G115:G116"/>
    <mergeCell ref="G123:G124"/>
    <mergeCell ref="F125:F126"/>
    <mergeCell ref="E123:E124"/>
    <mergeCell ref="F123:F124"/>
    <mergeCell ref="F119:F120"/>
    <mergeCell ref="G111:G112"/>
    <mergeCell ref="E102:E103"/>
    <mergeCell ref="F111:F112"/>
    <mergeCell ref="F109:F110"/>
    <mergeCell ref="F107:F108"/>
    <mergeCell ref="G107:G108"/>
    <mergeCell ref="D111:D112"/>
    <mergeCell ref="E121:E122"/>
    <mergeCell ref="D121:D122"/>
    <mergeCell ref="E115:E116"/>
    <mergeCell ref="E117:E118"/>
    <mergeCell ref="D109:D110"/>
    <mergeCell ref="G119:G120"/>
    <mergeCell ref="D113:D114"/>
    <mergeCell ref="D117:D118"/>
    <mergeCell ref="G113:G114"/>
    <mergeCell ref="E135:E136"/>
    <mergeCell ref="A135:A136"/>
    <mergeCell ref="A133:A134"/>
    <mergeCell ref="E127:E128"/>
    <mergeCell ref="E119:E120"/>
    <mergeCell ref="D115:D116"/>
    <mergeCell ref="D123:D124"/>
    <mergeCell ref="E125:E126"/>
    <mergeCell ref="E109:E110"/>
    <mergeCell ref="E111:E112"/>
    <mergeCell ref="D125:D126"/>
    <mergeCell ref="E113:E114"/>
    <mergeCell ref="A123:A124"/>
    <mergeCell ref="C113:C114"/>
    <mergeCell ref="C121:C122"/>
    <mergeCell ref="C123:C124"/>
    <mergeCell ref="D119:D120"/>
    <mergeCell ref="A125:A126"/>
    <mergeCell ref="B125:B126"/>
    <mergeCell ref="C125:C126"/>
    <mergeCell ref="B111:B112"/>
    <mergeCell ref="C111:C112"/>
    <mergeCell ref="B121:B122"/>
    <mergeCell ref="B119:B120"/>
    <mergeCell ref="A137:A138"/>
    <mergeCell ref="B137:B138"/>
    <mergeCell ref="C137:C138"/>
    <mergeCell ref="D137:D138"/>
    <mergeCell ref="B133:B134"/>
    <mergeCell ref="B135:B136"/>
    <mergeCell ref="C135:C136"/>
    <mergeCell ref="B129:B130"/>
    <mergeCell ref="D127:D128"/>
    <mergeCell ref="B131:B132"/>
    <mergeCell ref="C131:C132"/>
    <mergeCell ref="B127:B128"/>
    <mergeCell ref="D129:D130"/>
    <mergeCell ref="A115:A116"/>
    <mergeCell ref="A131:A132"/>
    <mergeCell ref="A129:A130"/>
    <mergeCell ref="A117:A118"/>
    <mergeCell ref="A119:A120"/>
    <mergeCell ref="A127:A128"/>
    <mergeCell ref="A121:A122"/>
    <mergeCell ref="B123:B124"/>
    <mergeCell ref="C115:C116"/>
    <mergeCell ref="C119:C120"/>
    <mergeCell ref="C127:C128"/>
  </mergeCells>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3</vt:i4>
      </vt:variant>
    </vt:vector>
  </HeadingPairs>
  <TitlesOfParts>
    <vt:vector size="3" baseType="lpstr">
      <vt:lpstr>2 priedas</vt:lpstr>
      <vt:lpstr>3 priedas </vt:lpstr>
      <vt:lpstr>KMSA išlaikymas</vt:lpstr>
    </vt:vector>
  </TitlesOfParts>
  <Company>valdyba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Aušra Bajerčiūtė</cp:lastModifiedBy>
  <cp:lastPrinted>2016-03-25T13:03:52Z</cp:lastPrinted>
  <dcterms:created xsi:type="dcterms:W3CDTF">2004-05-19T10:48:48Z</dcterms:created>
  <dcterms:modified xsi:type="dcterms:W3CDTF">2016-04-04T12:51:59Z</dcterms:modified>
</cp:coreProperties>
</file>