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DISKAS_D\dokumentai\2024\Sprendimai\Darbui\"/>
    </mc:Choice>
  </mc:AlternateContent>
  <xr:revisionPtr revIDLastSave="0" documentId="8_{2C8A1ED3-41D3-43E2-95C3-16AF7A7C626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lanas" sheetId="2" r:id="rId1"/>
  </sheets>
  <definedNames>
    <definedName name="_xlnm.Print_Titles" localSheetId="0">Planas!$6:$8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2" l="1"/>
  <c r="G11" i="2"/>
  <c r="H11" i="2"/>
  <c r="F27" i="2"/>
  <c r="G27" i="2"/>
  <c r="H27" i="2"/>
  <c r="F45" i="2"/>
  <c r="G45" i="2"/>
  <c r="H45" i="2"/>
  <c r="F50" i="2"/>
  <c r="G50" i="2"/>
  <c r="H50" i="2"/>
  <c r="F52" i="2"/>
  <c r="G52" i="2"/>
  <c r="H52" i="2"/>
  <c r="F54" i="2"/>
  <c r="G54" i="2"/>
  <c r="H54" i="2"/>
  <c r="F57" i="2"/>
  <c r="G57" i="2"/>
  <c r="H57" i="2"/>
  <c r="F60" i="2"/>
  <c r="G60" i="2"/>
  <c r="H60" i="2"/>
  <c r="F62" i="2"/>
  <c r="G62" i="2"/>
  <c r="H62" i="2"/>
  <c r="F66" i="2"/>
  <c r="F64" i="2" s="1"/>
  <c r="G66" i="2"/>
  <c r="H66" i="2"/>
  <c r="F72" i="2"/>
  <c r="G72" i="2"/>
  <c r="H72" i="2"/>
  <c r="F74" i="2"/>
  <c r="G74" i="2"/>
  <c r="H74" i="2"/>
  <c r="F78" i="2"/>
  <c r="F77" i="2" s="1"/>
  <c r="G78" i="2"/>
  <c r="G77" i="2" s="1"/>
  <c r="H78" i="2"/>
  <c r="H77" i="2" s="1"/>
  <c r="F95" i="2"/>
  <c r="G95" i="2"/>
  <c r="H95" i="2"/>
  <c r="F97" i="2"/>
  <c r="G97" i="2"/>
  <c r="H97" i="2"/>
  <c r="F99" i="2"/>
  <c r="G99" i="2"/>
  <c r="H99" i="2"/>
  <c r="F102" i="2"/>
  <c r="G102" i="2"/>
  <c r="H102" i="2"/>
  <c r="F105" i="2"/>
  <c r="G105" i="2"/>
  <c r="H105" i="2"/>
  <c r="F110" i="2"/>
  <c r="F108" i="2" s="1"/>
  <c r="F107" i="2" s="1"/>
  <c r="G110" i="2"/>
  <c r="G108" i="2" s="1"/>
  <c r="G107" i="2" s="1"/>
  <c r="H110" i="2"/>
  <c r="H108" i="2" s="1"/>
  <c r="H107" i="2" s="1"/>
  <c r="F113" i="2"/>
  <c r="F112" i="2" s="1"/>
  <c r="G113" i="2"/>
  <c r="G112" i="2" s="1"/>
  <c r="H113" i="2"/>
  <c r="H112" i="2" s="1"/>
  <c r="F117" i="2"/>
  <c r="G117" i="2"/>
  <c r="G115" i="2" s="1"/>
  <c r="H117" i="2"/>
  <c r="H115" i="2" s="1"/>
  <c r="F120" i="2"/>
  <c r="G120" i="2"/>
  <c r="H120" i="2"/>
  <c r="F124" i="2"/>
  <c r="F123" i="2" s="1"/>
  <c r="G124" i="2"/>
  <c r="G123" i="2" s="1"/>
  <c r="H124" i="2"/>
  <c r="H123" i="2" s="1"/>
  <c r="F127" i="2"/>
  <c r="F126" i="2" s="1"/>
  <c r="G127" i="2"/>
  <c r="G126" i="2" s="1"/>
  <c r="H127" i="2"/>
  <c r="H126" i="2" s="1"/>
  <c r="F131" i="2"/>
  <c r="F130" i="2" s="1"/>
  <c r="G131" i="2"/>
  <c r="G130" i="2" s="1"/>
  <c r="H131" i="2"/>
  <c r="H130" i="2" s="1"/>
  <c r="F135" i="2"/>
  <c r="F133" i="2" s="1"/>
  <c r="G135" i="2"/>
  <c r="G133" i="2" s="1"/>
  <c r="H135" i="2"/>
  <c r="H133" i="2" s="1"/>
  <c r="C146" i="2"/>
  <c r="D146" i="2"/>
  <c r="E146" i="2"/>
  <c r="C152" i="2"/>
  <c r="D152" i="2"/>
  <c r="E152" i="2"/>
  <c r="F76" i="2" l="1"/>
  <c r="F115" i="2"/>
  <c r="F122" i="2"/>
  <c r="F129" i="2"/>
  <c r="G122" i="2"/>
  <c r="G64" i="2"/>
  <c r="C154" i="2"/>
  <c r="G76" i="2"/>
  <c r="H122" i="2"/>
  <c r="F10" i="2"/>
  <c r="H10" i="2"/>
  <c r="G10" i="2"/>
  <c r="H76" i="2"/>
  <c r="E154" i="2"/>
  <c r="H129" i="2"/>
  <c r="H64" i="2"/>
  <c r="D154" i="2"/>
  <c r="G129" i="2"/>
  <c r="G9" i="2" l="1"/>
  <c r="F9" i="2"/>
  <c r="H9" i="2"/>
</calcChain>
</file>

<file path=xl/sharedStrings.xml><?xml version="1.0" encoding="utf-8"?>
<sst xmlns="http://schemas.openxmlformats.org/spreadsheetml/2006/main" count="1263" uniqueCount="486">
  <si>
    <t>Šakių rajono savivaldybės 2024–2026 metų strateginis veiklos planas</t>
  </si>
  <si>
    <t>Kodas</t>
  </si>
  <si>
    <t>Vykdytojas</t>
  </si>
  <si>
    <t>Atsakingas (-i) asmuo (-ys)</t>
  </si>
  <si>
    <t>Papildomas (-i) požymis (-iai)</t>
  </si>
  <si>
    <t>2024 metų asignavimai ir kitos lėšos</t>
  </si>
  <si>
    <t>2025 metų asignavimai ir kitos lėšos</t>
  </si>
  <si>
    <t>2026 metų asignavimai ir kitos lėšos</t>
  </si>
  <si>
    <t>Poveikio /Rezultato /Produkto /Veiklos efektyvumo</t>
  </si>
  <si>
    <t>Rodiklis</t>
  </si>
  <si>
    <t>Mato vnt.</t>
  </si>
  <si>
    <t>Planas</t>
  </si>
  <si>
    <t>2024</t>
  </si>
  <si>
    <t>2025</t>
  </si>
  <si>
    <t>2026</t>
  </si>
  <si>
    <t>12</t>
  </si>
  <si>
    <t>Ūkio plėtros programa</t>
  </si>
  <si>
    <t>Ūkio ir investicijų skyrius</t>
  </si>
  <si>
    <t>Iveta Ignatjevaitė; Martynas Remeikis</t>
  </si>
  <si>
    <t>12.01</t>
  </si>
  <si>
    <t>Tikslas.  Darnaus išteklių naudojimo skatinimas.</t>
  </si>
  <si>
    <t>Martynas Remeikis</t>
  </si>
  <si>
    <t>Renovuotų daugiabučių namų dalis, procentais</t>
  </si>
  <si>
    <t>proc.</t>
  </si>
  <si>
    <t>9,00</t>
  </si>
  <si>
    <t>0,00</t>
  </si>
  <si>
    <t>12.01.01</t>
  </si>
  <si>
    <t>Uždavinys. Vykdyti visuomenės aplinkosauginį švietimą bei aplinkos stebėseną</t>
  </si>
  <si>
    <t>T</t>
  </si>
  <si>
    <t>Įgyvendintų aplinkosauginių priemonių skaičius</t>
  </si>
  <si>
    <t>vnt.</t>
  </si>
  <si>
    <t>15,00</t>
  </si>
  <si>
    <t>12.01.01.01.</t>
  </si>
  <si>
    <t>Priemonė. Medžiojamųjų gyvūnų daromos žalos miškui prevencijos priemonių kompensavimas</t>
  </si>
  <si>
    <t>TP</t>
  </si>
  <si>
    <t>Įvertintų VĮ VMU Šakių regioninio padalinio pateiktų paraiškų kompensacijai gauti skaičius</t>
  </si>
  <si>
    <t>20,00</t>
  </si>
  <si>
    <t>12.01.01.02.</t>
  </si>
  <si>
    <t>Priemonė. Vilkų ūkiniams gyvūnams daromos žalos prevencijos priemonių kompensavimas</t>
  </si>
  <si>
    <t>Įvertintų paraiškų kompensacijai gauti skaičius</t>
  </si>
  <si>
    <t>3,00</t>
  </si>
  <si>
    <t>12.01.01.03.</t>
  </si>
  <si>
    <t>Priemonė. Įgyvendinti savivaldybės visuomenės sveikatos rėmimo specialiąją programą</t>
  </si>
  <si>
    <t>Sintautų pagrindinė mokykla; Šakių rajono jaunimo kūrybos ir sporto centras; Šakių „Žiburio” gimnazija; Šakių rajono Švietimo pagalbos tarnyba; Šakių ikimokyklinio ugdymo mokykla "Maži žingsneliai"</t>
  </si>
  <si>
    <t>Edita Zubrickienė</t>
  </si>
  <si>
    <t>Įgyvendintų sveikatos programos projektų skaičius</t>
  </si>
  <si>
    <t>12.01.01.04.</t>
  </si>
  <si>
    <t>Priemonė. Gyventojams priklausančių gaminių, turinčių neigiamą poveikį aplinkai  darančių medžiagų (asbesto), atliekų tvarkymas</t>
  </si>
  <si>
    <t>Sutvarkyta asbesto turinčių atliekų</t>
  </si>
  <si>
    <t>t</t>
  </si>
  <si>
    <t>10,00</t>
  </si>
  <si>
    <t>12.01.01.05.</t>
  </si>
  <si>
    <t>Priemonė. Vandentvarkos objektų projektavimas, statyba ir remontas</t>
  </si>
  <si>
    <t>Sutvarkyta vandentvarkos objektų</t>
  </si>
  <si>
    <t>1,00</t>
  </si>
  <si>
    <t>12.01.01.06.</t>
  </si>
  <si>
    <t>Priemonė. Savivaldybei priklausančių statinių tamponavimo darbai</t>
  </si>
  <si>
    <t>Užtamponuota nenaudojamų vandens gręžinių</t>
  </si>
  <si>
    <t>2,00</t>
  </si>
  <si>
    <t>12.01.01.07.</t>
  </si>
  <si>
    <t>Priemonė. Teršalų, išmetamų į gilesnius žemės sluoksnius savivaldybės teritorijoje, mažinimas</t>
  </si>
  <si>
    <t>Kompensuotų paraiškų skaičius už individualių nuotekų valymo įrenginių įrengimą</t>
  </si>
  <si>
    <t>12.01.01.08.</t>
  </si>
  <si>
    <t>Priemonė. Invazinių Lietuvoje rūšių sąraše esančių rūšių gausos reguliavimas ir naikinimas</t>
  </si>
  <si>
    <t>Seniūnijų, kuriuose buvo reguliuojams invazinių šliužų gausos reguliavimas, skaičius</t>
  </si>
  <si>
    <t>7,00</t>
  </si>
  <si>
    <t>12.01.01.10.</t>
  </si>
  <si>
    <t>Priemonė. Bešeimininkių ar pavojingų atliekų surinkimas, nelegalių sąvartynų likvidavimas</t>
  </si>
  <si>
    <t>Sutvarkytų teritorijų skaičius</t>
  </si>
  <si>
    <t>12.01.01.11</t>
  </si>
  <si>
    <t>Priemonė. Savivaldybės aplinkos monitoringo programos įgyvendinimas</t>
  </si>
  <si>
    <t>Įgyvendintų aplinkos monitoringo programos priemonių skaičius</t>
  </si>
  <si>
    <t>12.01.01.12.</t>
  </si>
  <si>
    <t>Priemonė. Seminarams, komandiruotėms, fotografijos prekėms, knygoms, bukletams pirkti, laikraščiams ar kt. leidiniams užsakyti, ekologiškiems suvenyrams įsigyti</t>
  </si>
  <si>
    <t>Suorganizuotų renginių skaičius</t>
  </si>
  <si>
    <t>12.01.01.13.</t>
  </si>
  <si>
    <t>Priemonė. Želdinių įsigijimas</t>
  </si>
  <si>
    <t>Apželdintų visuomeninių teritorijų skaičius</t>
  </si>
  <si>
    <t>14,00</t>
  </si>
  <si>
    <t>12.01.01.14.</t>
  </si>
  <si>
    <t>Priemonė. Pavojų keliančių ir sergančių medžių genėjimas bei šalinimas</t>
  </si>
  <si>
    <t>Sutvarkytų seniūnijų teritorijų skaičius</t>
  </si>
  <si>
    <t>12.01.01.15.</t>
  </si>
  <si>
    <t>Priemonė. Šakių rajono želdynų ir želdinių inventorizavimas ir apskaita</t>
  </si>
  <si>
    <t>Nupirktų paslaugų kiekis</t>
  </si>
  <si>
    <t>12.01.01.16.</t>
  </si>
  <si>
    <t>Priemonė. Viešųjų želdynų ir želdinių priežiūrai reikalingų ekspertų konsultacinių paslaugų pirkimas</t>
  </si>
  <si>
    <t>Nupirktų paslaugų skaičius</t>
  </si>
  <si>
    <t>12.01.02.</t>
  </si>
  <si>
    <t>Uždavinys. Kompleksiškai plėtoti ir puoselėti  rekreacines teritorijas, želdynus, tvenkinius bei kitas viešąsias erdves, pritaikant jas gyventojų bei verslo poreikiams</t>
  </si>
  <si>
    <t>Pritaikytų viešųjų erdvių skaičius</t>
  </si>
  <si>
    <t>12.01.02.02.</t>
  </si>
  <si>
    <t>Priemonė: Bešeimininkių gyvūnų gaudymo, karantinavimo, globos ir eutanazijos paslaugos</t>
  </si>
  <si>
    <t>Bešeimininkių šunų ir kačių, kuriais pasirūpinta, skaičius</t>
  </si>
  <si>
    <t>12.01.02.03.</t>
  </si>
  <si>
    <t>Priemonė: Bešeimininkių kačių kastravimo programa "Pagauk-sterilizuok-paleisk" (PSP)</t>
  </si>
  <si>
    <t>12.01.02.04.</t>
  </si>
  <si>
    <t>Priemonė. Aplinkotvarkos darbai Barzdų seniūnijoje</t>
  </si>
  <si>
    <t>Barzdų seniūnija</t>
  </si>
  <si>
    <t>Jurgita Didžiulienė</t>
  </si>
  <si>
    <t>Prižiūrėta viešojo naudojimo teritorija</t>
  </si>
  <si>
    <t>ha</t>
  </si>
  <si>
    <t>12,00</t>
  </si>
  <si>
    <t>12.01.02.05</t>
  </si>
  <si>
    <t>Priemonė. Aplinkotvarkos darbai Gelgaudiškio seniūnijoje</t>
  </si>
  <si>
    <t>Gelgaudiškio seniūnija</t>
  </si>
  <si>
    <t>Valdas Dumčius</t>
  </si>
  <si>
    <t>22,00</t>
  </si>
  <si>
    <t>12.01.02.06</t>
  </si>
  <si>
    <t>Priemonė. Aplinkotvarkos darbai Griškabūdžio seniūnijoje</t>
  </si>
  <si>
    <t>Griškabūdžio seniūnija</t>
  </si>
  <si>
    <t>Saulius Naumavičius</t>
  </si>
  <si>
    <t>8,00</t>
  </si>
  <si>
    <t>12.01.02.07</t>
  </si>
  <si>
    <t>Priemonė. Aplinkotvarkos darbai Kidulių seniūnijoje</t>
  </si>
  <si>
    <t>Kidulių seniūnija</t>
  </si>
  <si>
    <t>Renata Švelnytė-Mykolaitienė</t>
  </si>
  <si>
    <t>32,00</t>
  </si>
  <si>
    <t>12.01.02.08</t>
  </si>
  <si>
    <t>Priemonė. Aplinkotvarkos darbai Kriūkų seniūnijoje</t>
  </si>
  <si>
    <t>Kriūkų seniūnija</t>
  </si>
  <si>
    <t>Anatolijus Kazlauskas</t>
  </si>
  <si>
    <t>38,00</t>
  </si>
  <si>
    <t>12.01.02.09</t>
  </si>
  <si>
    <t>Priemonė. Aplinkotvarkos darbai Kudirkos Naumiesčio seniūnijoje</t>
  </si>
  <si>
    <t>Kudirkos Naumiesčio seniūnija</t>
  </si>
  <si>
    <t>Edvardas Belevičius</t>
  </si>
  <si>
    <t>60,00</t>
  </si>
  <si>
    <t>12.01.02.10</t>
  </si>
  <si>
    <t>Priemonė. Aplinkotvarkos darbai Lekėčių seniūnijoje</t>
  </si>
  <si>
    <t>Lekėčių seniūnija</t>
  </si>
  <si>
    <t>Ričardas Krikštolaitis</t>
  </si>
  <si>
    <t>13,50</t>
  </si>
  <si>
    <t>12.01.02.11</t>
  </si>
  <si>
    <t>Priemonė. Aplinkotvarkos darbai Lukšių seniūnijoje</t>
  </si>
  <si>
    <t>Lukšių seniūnija</t>
  </si>
  <si>
    <t>Vytautas Andziulevičius</t>
  </si>
  <si>
    <t>75,00</t>
  </si>
  <si>
    <t>12.01.02.12</t>
  </si>
  <si>
    <t>Priemonė. Aplinkotvarkos darbai Plokščių seniūnijoje</t>
  </si>
  <si>
    <t>Plokščių seniūnija</t>
  </si>
  <si>
    <t>Danas Bendoraitis</t>
  </si>
  <si>
    <t>39,80</t>
  </si>
  <si>
    <t>12.01.02.13</t>
  </si>
  <si>
    <t>Priemonė. Aplinkotvarkos darbai Sintautų seniūnijoje</t>
  </si>
  <si>
    <t>Sintautų seniūnija</t>
  </si>
  <si>
    <t>Kęstutis  Birbilas</t>
  </si>
  <si>
    <t>25,00</t>
  </si>
  <si>
    <t>12.01.02.14</t>
  </si>
  <si>
    <t>Priemonė. Aplinkotvarkos darbai Slavikų  seniūnijoje</t>
  </si>
  <si>
    <t>Slavikų seniūnija</t>
  </si>
  <si>
    <t>Redas Juškaitis</t>
  </si>
  <si>
    <t>12,50</t>
  </si>
  <si>
    <t>12.01.02.15</t>
  </si>
  <si>
    <t>Priemonė. Aplinkotvarkos darbai Sudargo seniūnijoje</t>
  </si>
  <si>
    <t>Sudargo seniūnija</t>
  </si>
  <si>
    <t>Rita  Grigaitienė</t>
  </si>
  <si>
    <t>43,00</t>
  </si>
  <si>
    <t>12.01.02.16</t>
  </si>
  <si>
    <t>Priemonė. Aplinkotvarkos darbai Šakių seniūnijoje</t>
  </si>
  <si>
    <t>Šakių seniūnija</t>
  </si>
  <si>
    <t>Dalius Jasevičius</t>
  </si>
  <si>
    <t>39,00</t>
  </si>
  <si>
    <t>12.01.02.17</t>
  </si>
  <si>
    <t>Priemonė. Aplinkotvarkos darbai Žvirgždaičių seniūnijoje</t>
  </si>
  <si>
    <t>Žvirgždaičių seniūnija</t>
  </si>
  <si>
    <t>Giedrė Snudaitienė</t>
  </si>
  <si>
    <t>35,00</t>
  </si>
  <si>
    <t>12.01.02.18</t>
  </si>
  <si>
    <t>Priemonė: Šakių rajono savivaldybei priklausančių valstybinių miškų priežiūra</t>
  </si>
  <si>
    <t>Martynas Remeikis; Valdas Dumčius</t>
  </si>
  <si>
    <t>Tvarkomų miškų kiekis</t>
  </si>
  <si>
    <t>12.01.03.</t>
  </si>
  <si>
    <t>Uždavinys. Plėtoti ir tobulinti komunalinių atliekų surinkimo, tvarkymo ir pirminio rūšiavimo infrastruktūrą</t>
  </si>
  <si>
    <t>Sąvartynuose šalinamų komunalinių atliekų dalis procentais</t>
  </si>
  <si>
    <t>%</t>
  </si>
  <si>
    <t>11,00</t>
  </si>
  <si>
    <t>12.01.03.02.</t>
  </si>
  <si>
    <t>Priemonė: Šakių seniūnijos pajamos</t>
  </si>
  <si>
    <t>Seniūnijų, kurios teikia mokamas viešąsias paslaugas skaičius</t>
  </si>
  <si>
    <t>12.01.03.03</t>
  </si>
  <si>
    <t>Priemonė: Gyventojams priklausančių gaminių, kurių sudėtyje yra neigiamą poveikį aplinkai turinčių medžiagų, atliekų tvarkymas</t>
  </si>
  <si>
    <t>Numatomas sutvarkyti asbesto kiekis, tonomis</t>
  </si>
  <si>
    <t>5,00</t>
  </si>
  <si>
    <t>12.01.03.04.</t>
  </si>
  <si>
    <t>Priemonė: įgyvendinti projektą "Bešeimininkių padangų atliekų sutvarkymas Šakių rajono savivaldybėje"</t>
  </si>
  <si>
    <t>Įgyvendintų projektų skaičius</t>
  </si>
  <si>
    <t>12.01.03.06.</t>
  </si>
  <si>
    <t>Priemonė: Įgyvendinti projektą  „Bešeimininkių padangų atliekų sutvarkymas Šakių rajono savivaldybėje" 2023 m.</t>
  </si>
  <si>
    <t>Įgyvendinamų projektų skaičius</t>
  </si>
  <si>
    <t>12.01.04.</t>
  </si>
  <si>
    <t>Uždavinys. Plėtoti atsinaujinančių energijos išteklių naudojimą energijos gamyboje</t>
  </si>
  <si>
    <t>Objektų, kuriuose įdiegtas atsinaujinančių šilumos energijos išteklių naudojimas, skaičius</t>
  </si>
  <si>
    <t>12.01.04.01</t>
  </si>
  <si>
    <t>Priemonė: Pastatyti 3,5 MW biokuro katilą</t>
  </si>
  <si>
    <t xml:space="preserve">UAB „Šakių šilumos tinklai“ </t>
  </si>
  <si>
    <t>Naujai pastatytų biokatilų skaičius</t>
  </si>
  <si>
    <t>12.01.05.</t>
  </si>
  <si>
    <t>Uždavinys. Renovuoti  šilumos gamybos  ir tiekimo sistemas</t>
  </si>
  <si>
    <t>Aušra Slidziauskienė</t>
  </si>
  <si>
    <t>Renovuotų šilumos gamybos ir tiekimo sistemų skaičius</t>
  </si>
  <si>
    <t>12.01.05.03.</t>
  </si>
  <si>
    <t>Priemonė: Renovuoti šilumos gamybos ir tiekimo sistemas</t>
  </si>
  <si>
    <t>Nupirktų ir pakeistų Kriūkų DC šildymo katilų skaičius</t>
  </si>
  <si>
    <t>12.01.06.</t>
  </si>
  <si>
    <t>Uždavinys. Modernizuoti ir renovuoti viešuosius pastatus</t>
  </si>
  <si>
    <t>Renovuotų visuomeninių pastatų skaičius</t>
  </si>
  <si>
    <t>12.01.06.03.</t>
  </si>
  <si>
    <t>Priemonė: Nenaudojamų pastatų nugriovimas</t>
  </si>
  <si>
    <t>Nugriautų pastatų skaičius</t>
  </si>
  <si>
    <t>12.01.06.04.</t>
  </si>
  <si>
    <t>Priemonė. Visuomeninių pastatų modernizavimas</t>
  </si>
  <si>
    <t>Modernizuotų pastatų skaičius</t>
  </si>
  <si>
    <t>12.01.07.</t>
  </si>
  <si>
    <t>Uždavinys. Vykdyti daugiabučių gyvenamųjų namų administravimą bei daugiabučių gyvenamųjų namų valdytojų priežiūrą ir kontrolę</t>
  </si>
  <si>
    <t>Administruojamų namų skaičius</t>
  </si>
  <si>
    <t>105,00</t>
  </si>
  <si>
    <t>Daugiabučių namų skaičius</t>
  </si>
  <si>
    <t>338,00</t>
  </si>
  <si>
    <t>12.01.07.01</t>
  </si>
  <si>
    <t>Priemonė: Dalyvauti daugiabučių gyvenamųjų namų modernizavimo programoje (investicinių planų bei energinio naudingumo sertifikatų rengimas)</t>
  </si>
  <si>
    <t>Parengtų investicijų planų skaičius</t>
  </si>
  <si>
    <t>12.01.09</t>
  </si>
  <si>
    <t>Uždavinys. Vykdyti viešųjų kapinių plėtrą, įrengti kolumbariumą</t>
  </si>
  <si>
    <t>Sutvarkytų kapinių skaičius</t>
  </si>
  <si>
    <t>12.01.09.01</t>
  </si>
  <si>
    <t>Priemonė: Kolumbariumo įrengimas Šakių mieste</t>
  </si>
  <si>
    <t>12.01.10.</t>
  </si>
  <si>
    <t>Uždavinys. Didinti viešųjų centrinės valdžios, individualių gyvenamųjų pastatų ir įmonių energijos vartojimo efektyvumą ir energijos iš atsinaujinančių išteklių juose naudojimą.</t>
  </si>
  <si>
    <t>P</t>
  </si>
  <si>
    <t>Sutaupytas viešųjų centrinės valdžios, individualių gyvenamųjų pastatų ir įmonių ūkyje energijos suminis kiekis GWh</t>
  </si>
  <si>
    <t>GWh</t>
  </si>
  <si>
    <t>12.01.10.01.</t>
  </si>
  <si>
    <t>PP</t>
  </si>
  <si>
    <t>12.02.</t>
  </si>
  <si>
    <t>Tikslas. Inžinerinės infrastruktūros modernizavimas</t>
  </si>
  <si>
    <t>Verslo įmonių, kurioms pagerinta viešoji infrastruktūra dalis, (nuo visų įmonių), procentais</t>
  </si>
  <si>
    <t>Centralizuotai tiekiamo geriamojo vandens prieinamumas</t>
  </si>
  <si>
    <t>80,00</t>
  </si>
  <si>
    <t>12.02.01</t>
  </si>
  <si>
    <t xml:space="preserve">Uždavinys. Plėtoti ir renovuoti  viešąsias geriamojo vandens tiekimo ir nuotekų šalinimo sistemas </t>
  </si>
  <si>
    <t>Įgyvendintų vandentvarkos projektų skaičius</t>
  </si>
  <si>
    <t>12.02.01.01</t>
  </si>
  <si>
    <t>Priemonė: Įrengti naujus artezinius gręžinius su vandens gerinimo įranga</t>
  </si>
  <si>
    <t>Naujai įrengtų artezinių gręžinių skaičius</t>
  </si>
  <si>
    <t>12.02.01.02.</t>
  </si>
  <si>
    <t>Priemonė: Vandens gerinimo įrenginių statyba</t>
  </si>
  <si>
    <t>Pastatytų vandens  gerinimo įrenginių skaičius</t>
  </si>
  <si>
    <t>4,00</t>
  </si>
  <si>
    <t>12.02.01.05</t>
  </si>
  <si>
    <t>Priemonė:Nenaudojamų vandens gręžinių tamponavimas</t>
  </si>
  <si>
    <t>Užtamponuotų gręžinių skaičius</t>
  </si>
  <si>
    <t>12.02.01.06</t>
  </si>
  <si>
    <t>Priemonė: Vandentvarkos objektų remonto ir statybos darbai</t>
  </si>
  <si>
    <t>Sutvarkytų vandentvarkos objektų skaičius</t>
  </si>
  <si>
    <t>12.02.01.07</t>
  </si>
  <si>
    <t>Priemonė: Šakių rajono vandenviečių modernizavimas</t>
  </si>
  <si>
    <t>Modernizuotų vandenviečių skaičius</t>
  </si>
  <si>
    <t>12.02.02.</t>
  </si>
  <si>
    <t>Uždavinys. Modernizuoti ir plėtoti paviršinių nuotekų sistemas</t>
  </si>
  <si>
    <t>Modernizuota ir įrengta paviršinio vandens nuvedimo sistemų kilometrais</t>
  </si>
  <si>
    <t>km</t>
  </si>
  <si>
    <t>12.02.02.01.</t>
  </si>
  <si>
    <t>Priemonė: Paviršinių nuotekų tvarkymo  paslauga (biudžetinės įstaigos, bendro naudojimo teritorijos)</t>
  </si>
  <si>
    <t>Juridinių asmenų, kuriems teikiama paslauga skaičius</t>
  </si>
  <si>
    <t>12.02.03.</t>
  </si>
  <si>
    <t>Uždavinys. Inventorizuoti geriamojo vandens tiekimo ir nuotekų šalinimo sistemas</t>
  </si>
  <si>
    <t>Inventorizuotų vietovių skaičius</t>
  </si>
  <si>
    <t>12.02.03.01</t>
  </si>
  <si>
    <t>Priemonė: Inventorizuota vandentiekio ir nuotekų tinklų</t>
  </si>
  <si>
    <t>Inventorizuotų vandentiekio ir nuotekų tinklų ilgis, kilometrais</t>
  </si>
  <si>
    <t>12.03.</t>
  </si>
  <si>
    <t>Tikslas. Šiuolaikiškos susisiekimo sistemos plėtra</t>
  </si>
  <si>
    <t>Vietinės reikšmės kelių su asfalto danga dalis, procentais</t>
  </si>
  <si>
    <t>17,00</t>
  </si>
  <si>
    <t>12.03.01</t>
  </si>
  <si>
    <t>Uždavinys. Modernizuoti ir plėtoti savivaldybės vietinės reikšmės kelius, gatves ir kitas susisiekimo komunikacijas</t>
  </si>
  <si>
    <t>Modernizuotų ir įrengtų vietinės reikšmės kelių ir gatvių ilgis kilometrais</t>
  </si>
  <si>
    <t>12.03.01.01.</t>
  </si>
  <si>
    <t>Priemonė: Kelių, gatvių, automobilių stovėjimo aikštelių, pėsčiųjų takų ir kitų infrastruktūros elementų remonto ir statybos darbai</t>
  </si>
  <si>
    <t>Rekonstruotų, naujai įrengtų gatvių ir kelių ilgis</t>
  </si>
  <si>
    <t>Atnaujintų automobilių stovėjimo aikštelių skaičius</t>
  </si>
  <si>
    <t>12.03.01.02</t>
  </si>
  <si>
    <t>Priemonė. Vietinės reikšmės kelių priežiūra, žiemos tarnyba Barzdų seniūnijoje</t>
  </si>
  <si>
    <t>Prižiūrėtų kelių ir gatvių ilgis</t>
  </si>
  <si>
    <t>64,73</t>
  </si>
  <si>
    <t>12.03.01.03</t>
  </si>
  <si>
    <t>Priemonė. Vietinės reikšmės kelių priežiūra, žiemos tarnyba Gelgaudiškio seniūnijoje</t>
  </si>
  <si>
    <t>63,21</t>
  </si>
  <si>
    <t>12.03.01.04</t>
  </si>
  <si>
    <t>Priemonė. Vietinės reikšmės kelių priežiūra, žiemos tarnyba Griškabūdžio  seniūnijoje</t>
  </si>
  <si>
    <t>100,55</t>
  </si>
  <si>
    <t>12.03.01.05</t>
  </si>
  <si>
    <t>Priemonė. Vietinės reikšmės kelių priežiūra, žiemos tarnyba Kidulių seniūnijoje</t>
  </si>
  <si>
    <t>94,69</t>
  </si>
  <si>
    <t>12.03.01.06</t>
  </si>
  <si>
    <t>Priemonė. Vietinės reikšmės kelių priežiūra, žiemos tarnyba Kriūkų seniūnijoje</t>
  </si>
  <si>
    <t>90,55</t>
  </si>
  <si>
    <t>12.03.01.07</t>
  </si>
  <si>
    <t>Priemonė. Vietinės reikšmės kelių priežiūra, žiemos tarnyba Kudirkos Naumiesčio seniūnijoje</t>
  </si>
  <si>
    <t>64,98</t>
  </si>
  <si>
    <t>12.03.01.08</t>
  </si>
  <si>
    <t>Priemonė. Vietinės reikšmės kelių priežiūra, žiemos tarnyba Lekėčių seniūnijoje</t>
  </si>
  <si>
    <t>47,95</t>
  </si>
  <si>
    <t>12.03.01.09</t>
  </si>
  <si>
    <t>Priemonė. Vietinės reikšmės kelių priežiūra, žiemos tarnyba Lukšių seniūnijoje</t>
  </si>
  <si>
    <t>109,15</t>
  </si>
  <si>
    <t>12.03.01.10</t>
  </si>
  <si>
    <t>Priemonė. Vietinės reikšmės kelių priežiūra, žiemos tarnyba Plokščių seniūnijoje</t>
  </si>
  <si>
    <t>78,86</t>
  </si>
  <si>
    <t>12.03.01.11</t>
  </si>
  <si>
    <t>Priemonė. Vietinės reikšmės kelių priežiūra, žiemos tarnyba Sintautų seniūnijoje</t>
  </si>
  <si>
    <t>69,19</t>
  </si>
  <si>
    <t>12.03.01.12</t>
  </si>
  <si>
    <t>Priemonė. Vietinės reikšmės kelių priežiūra, žiemos tarnyba Slavikų seniūnijoje</t>
  </si>
  <si>
    <t>36,28</t>
  </si>
  <si>
    <t>12.03.01.13</t>
  </si>
  <si>
    <t>Priemonė. Vietinės reikšmės kelių priežiūra, žiemos tarnyba Sudargo seniūnijoje</t>
  </si>
  <si>
    <t>52,11</t>
  </si>
  <si>
    <t>12.03.01.14</t>
  </si>
  <si>
    <t>Priemonė. Vietinės reikšmės kelių priežiūra, žiemos tarnyba Šakių seniūnijoje</t>
  </si>
  <si>
    <t>154,45</t>
  </si>
  <si>
    <t>12.03.01.15</t>
  </si>
  <si>
    <t>Priemonė. Vietinės reikšmės kelių priežiūra, žiemos tarnyba Žvirgždaičių seniūnijoje</t>
  </si>
  <si>
    <t>38,14</t>
  </si>
  <si>
    <t>12.03.01.16.</t>
  </si>
  <si>
    <t>Priemonė: Susisiekimo komunikacijų statybos, rekonstravimo ir remonto darbai, dalyvaujant juridiniams asmenims ir ūkininkams</t>
  </si>
  <si>
    <t>12.03.02.</t>
  </si>
  <si>
    <t>Uždavinys. Modernizuoti esamus, įrengti naujus pėsčiųjų ir dviračių takus</t>
  </si>
  <si>
    <t>Modernizuotų ir įrengtų takų ilgis kilometrais</t>
  </si>
  <si>
    <t>12.03.02.01</t>
  </si>
  <si>
    <t>Priemonė: Pėsčiųjų ir dviračių takų rekonstravimo ir įrengimo darbai Šakių m.</t>
  </si>
  <si>
    <t>Modernizuotų pėsčiųjų ir dviračių takų ilgis, kilometrais</t>
  </si>
  <si>
    <t>12.03.03.</t>
  </si>
  <si>
    <t>Uždavinys. Renovuoti ir plėtoti savivaldybės vietinės reikšmės kelių ir gatvių, pėsčiųjų ir dviračių takų, gyvenamųjų kvartalų  apšvietimo tinklus, diegti energiją taupančias sistemas</t>
  </si>
  <si>
    <t>Renovuotų ir įrengtų apšvietimo tinklų ilgis kilometrais</t>
  </si>
  <si>
    <t>0,50</t>
  </si>
  <si>
    <t>12.03.03.01</t>
  </si>
  <si>
    <t>Priemonė: Įrengti, remontuoti gatvių apšvietimo tinklus miestuose ir miesteliuose.</t>
  </si>
  <si>
    <t>Naujų suremontuotų apšvietimo tinklų ilgis kilometrais</t>
  </si>
  <si>
    <t>12.03.04.</t>
  </si>
  <si>
    <t>Uždavinys. Rekonstruoti ir įrengti naujas automobilių stovėjimo, vaikų žaidimo, poilsio aikšteles savivaldybės bendro naudojimo teritorijose</t>
  </si>
  <si>
    <t>Įrengtų automobilių stovėjimo aikštelių skaičius</t>
  </si>
  <si>
    <t>12.03.04.01</t>
  </si>
  <si>
    <t>Priemonė: Renovuotų daugiabučių namų  teritorijų sutvarkymas</t>
  </si>
  <si>
    <t>Sutvarkytų renovuotų daugiabučių namų teritorijų skaičius</t>
  </si>
  <si>
    <t>12.03.04.02.</t>
  </si>
  <si>
    <t>Priemonė. Statinių ir kitų infrastruktūros objektų viešose ervėse remonto ir įrengimo darbai.</t>
  </si>
  <si>
    <t>Sutvarkytų objektų skaičius</t>
  </si>
  <si>
    <t>12.03.05.</t>
  </si>
  <si>
    <t>Uždavinys.  Diegti ir plėtoti modernias eismo saugumo, informavimo, aplinkosaugos ir reguliavimo priemones</t>
  </si>
  <si>
    <t>Įdiegtų eismo saugumo priemonių skaičius</t>
  </si>
  <si>
    <t>12.03.05.01.</t>
  </si>
  <si>
    <t>Priemonė: Gatvių pavadinimų, adresų objektų numerių, informacinių rodyklių pirkimas ir pastatymas</t>
  </si>
  <si>
    <t>Seniūnijų, kurioms skiriamos lėšos skaičius</t>
  </si>
  <si>
    <t>12.03.05.02.</t>
  </si>
  <si>
    <t>Priemonė: Investicinių projektų ir konsultacijų pirkimas</t>
  </si>
  <si>
    <t>Įsigytų investicinių projektų ir konsultacijų teikimo paslaugų skaičius</t>
  </si>
  <si>
    <t>12.03.06.</t>
  </si>
  <si>
    <t>Uždavinys. Sukurti ir plėtoti elektromobilių pakrovimo stotelių tinklą</t>
  </si>
  <si>
    <t>Pakrovimo stotelių skaičius</t>
  </si>
  <si>
    <t>12.03.06.01.</t>
  </si>
  <si>
    <t>Priemonė: Skatinti elektromobilių pakrovimo stotelių įrengimą</t>
  </si>
  <si>
    <t>12.05.</t>
  </si>
  <si>
    <t>Tikslas: Efektyvus melioracijos statinių funkcionavimas</t>
  </si>
  <si>
    <t>Žemės ūkio ir kaimo reikalų skyrius</t>
  </si>
  <si>
    <t>Irena  Žemaitienė; Lina Štrimaitytė; Rimantas  Vaičiūnas</t>
  </si>
  <si>
    <t>Pagerintos žemės dalis nuo viso melioruotos žemės ploto, procentais</t>
  </si>
  <si>
    <t>13,00</t>
  </si>
  <si>
    <t>12.05.01.</t>
  </si>
  <si>
    <t>Uždavinys. Atlikti melioracijos statinių remonto rekonstrukcijos ir priežiūros darbus</t>
  </si>
  <si>
    <t>Irena  Žemaitienė</t>
  </si>
  <si>
    <t>Pagerintos žemės plotas hektarais</t>
  </si>
  <si>
    <t>2 400,00</t>
  </si>
  <si>
    <t>2 500,00</t>
  </si>
  <si>
    <t>12.05.01.01</t>
  </si>
  <si>
    <t>Priemonė: Melioracijos statinių remonto priežiūros darbai</t>
  </si>
  <si>
    <t>Irena  Žemaitienė; Rimantas  Vaičiūnas</t>
  </si>
  <si>
    <t>Suremontuotų griovių ilgis kilometrais</t>
  </si>
  <si>
    <t>12.05.01.02.</t>
  </si>
  <si>
    <t>Priemonė: Apsemtų teritorijų melioracijos remonto darbai</t>
  </si>
  <si>
    <t>Sutvarkytų gyvenviečių skaičius</t>
  </si>
  <si>
    <t>Sutvarkytų apsemtų teritorijų skaičius</t>
  </si>
  <si>
    <t>12.06.</t>
  </si>
  <si>
    <t>Tikslas: Inovatyvi, pažangi žemės ūkio veikla, tausojanti aplinką bei sveikatą</t>
  </si>
  <si>
    <t>Irena  Žemaitienė; Lina Štrimaitytė</t>
  </si>
  <si>
    <t>Ūkių, taikančių tiksliojo ūkininkavimo sistemas, dalis nuo visų užsiimančių aktyvia žemės ūkio veikla procentais</t>
  </si>
  <si>
    <t>23,00</t>
  </si>
  <si>
    <t>27,00</t>
  </si>
  <si>
    <t>12.06.02.</t>
  </si>
  <si>
    <t>Uždavinys: Teikti paslaugas, konsultuoti žemės ūkio subjektus ES ir nacionalinės paramos investicijų bei kitais žemės ūkio veiklos klausimais</t>
  </si>
  <si>
    <t>Suteiktų paslaugų  skaičius</t>
  </si>
  <si>
    <t>4 900,00</t>
  </si>
  <si>
    <t>12.06.02.01.</t>
  </si>
  <si>
    <t>Priemonė: Žemės ūkio technikos  įregistravimas, išregistravimas, duomenų keitimas, techninių  apžiūrų rengimas</t>
  </si>
  <si>
    <t>Suteiktų paslaugų žemės ūkio technikos įregistravimo, išregistravimo, duomenų keitimo, techninių apžiūrų skaičius</t>
  </si>
  <si>
    <t>5 800,00</t>
  </si>
  <si>
    <t>12.07.</t>
  </si>
  <si>
    <t>Tikslas: Rajono investicinio patrauklumo didinimas</t>
  </si>
  <si>
    <t>Šakių turizmo ir verslo informacijos centras</t>
  </si>
  <si>
    <t>Daiva Palukaitienė</t>
  </si>
  <si>
    <t>Tiesioginių užsienio investicijų augimas (2017 m. – 17,06 mln. Eur), procentais</t>
  </si>
  <si>
    <t>10,80</t>
  </si>
  <si>
    <t>Verslo materialinių  investicijų augimas (2017 m. – 31,176 mln. .Eur)</t>
  </si>
  <si>
    <t>12.07.01</t>
  </si>
  <si>
    <t>Uždavinys: Parengti ir nuolat atnaujinti potencialiems investuotojams aktualią informaciją</t>
  </si>
  <si>
    <t>Informacijos vienetų skaičius</t>
  </si>
  <si>
    <t>50,00</t>
  </si>
  <si>
    <t>12.07.01.01</t>
  </si>
  <si>
    <t>Priemonė: Parengti, paskelbti ir kartą per ketvirtį atnaujinti laisvų teritorijų ir pastatų registrą.</t>
  </si>
  <si>
    <t>KT</t>
  </si>
  <si>
    <t>Laisvų teritorijų ir pastatų atnaujintų registrų skaičius</t>
  </si>
  <si>
    <t>12.07.01.02.</t>
  </si>
  <si>
    <t>Priemonė: Parengti ir nuolat atnaujinti verslo finansavimo, paramos galimybių, mokestinių lengvatų aprašą.</t>
  </si>
  <si>
    <t>Mokestinių lengvatų ir paramos galimybių aprašų skaičius</t>
  </si>
  <si>
    <t>12.07.02.</t>
  </si>
  <si>
    <t xml:space="preserve">Uždavinys: Užtikrinti operatyvų aktualios informacijos apie verslo galimybes Šakių rajone pateikimą suinteresuotoms pusėms        </t>
  </si>
  <si>
    <t>Analizių skaičius</t>
  </si>
  <si>
    <t>12.07.02.01.</t>
  </si>
  <si>
    <t>Priemonė: Kiekvieną savaitę atnaujinti verslui aktualią informaciją internete (taip pat ir anglų kalba)</t>
  </si>
  <si>
    <t>Atnaujintos verslui aktualios informacijos interneto kanaluose skaičius</t>
  </si>
  <si>
    <t>12.08.</t>
  </si>
  <si>
    <t>Tikslas: Vietos valdžios ir verslo subjektų bendradarbiavimo efektyvinimas.</t>
  </si>
  <si>
    <t>Verslo pasitenkinimo (rekomendavimo kurti verslą Šakiuose) indekso (maksimali reikšmė-10) augimas procentais</t>
  </si>
  <si>
    <t>ind</t>
  </si>
  <si>
    <t>8,50</t>
  </si>
  <si>
    <t>12.08.01</t>
  </si>
  <si>
    <t>Uždavinys:Sistemingai analizuoti verslo ketinimus ir poreikius, investicinius planus, žmogiškųjų išteklių paklausą/pasiūlą, verslo būklę ir tendencijas</t>
  </si>
  <si>
    <t>12.08.01.01.</t>
  </si>
  <si>
    <t>Priemonė: Rengti susitarimus, organizuoti susitikimus dėl verslo sąlygų gerinimo, ruošti jiems informaciją</t>
  </si>
  <si>
    <t>KT, TP</t>
  </si>
  <si>
    <t>Susitikimų, diskusijų, forumų skaičius</t>
  </si>
  <si>
    <t>Tyrimų, analizių skaičius</t>
  </si>
  <si>
    <t>12.08.02.</t>
  </si>
  <si>
    <t>Uždavinys: Skatinant verslo ir savivaldos bendradarbiavimą formuoti palankią visuomenės  nuomonę apie verslą ir verslumą.</t>
  </si>
  <si>
    <t>Bendrų renginių skaičius</t>
  </si>
  <si>
    <t>12.08.02.01</t>
  </si>
  <si>
    <t>Priemonė: Organizuoti reprezentacinius verslą pristatančius renginius, ugdyti jaunimo verslumą</t>
  </si>
  <si>
    <t>Verslą pristatančių renginių skaičius</t>
  </si>
  <si>
    <t>Verslumo renginių jaunimui skaičius</t>
  </si>
  <si>
    <t>12.09.</t>
  </si>
  <si>
    <t>Tikslas: Rajono verslo subjektų konkurencingumo augimas.</t>
  </si>
  <si>
    <t>Pridėtinės vertės gamybos kainomis pagal veiklos vykdymo vietą augimas (2017 m. – 53,134 mln. Eur) procentais</t>
  </si>
  <si>
    <t>12.09.01</t>
  </si>
  <si>
    <t>Uždavinys:Aktualizuoti  paramos verslui sistemą siekiant tvaraus teigiamo poveikio verslo konkurencingumo augimui.</t>
  </si>
  <si>
    <t>Suteiktų mokestinių lengvatų, SVVPF paramos projektų poveikis tolesniam verslo subjekto augimui procentais</t>
  </si>
  <si>
    <t>90,00</t>
  </si>
  <si>
    <t>12.09.01.01.</t>
  </si>
  <si>
    <t>Priemonė. Skatinti verslo plėtrą per smulkaus ir vidutinio verslo plėtros fondą.</t>
  </si>
  <si>
    <t>Suteiktų grąžintinų paramų (paskolų) skaičius</t>
  </si>
  <si>
    <t>Suteiktų negrąžintinų paramų  skaičius</t>
  </si>
  <si>
    <t>12.09.02.</t>
  </si>
  <si>
    <t>Uždavinys:Skatinti viešųjų paslaugų prieinamumą verslo pradžiai</t>
  </si>
  <si>
    <t>Konsultuojamų  jaunų verslo subjektų skaičius</t>
  </si>
  <si>
    <t>Naujai įregistruotų įmonių skaičius</t>
  </si>
  <si>
    <t>40,00</t>
  </si>
  <si>
    <t>12.09.02.01.</t>
  </si>
  <si>
    <t>Priemonė: Sukurti viešųjų paslaugų teikimo verslui modelį, užtikrinantį visokeriopą informacinę, konsultacinę pagalbą verslo subjektams.</t>
  </si>
  <si>
    <t>Mokymų, informacinių renginių skaičius</t>
  </si>
  <si>
    <t>6,00</t>
  </si>
  <si>
    <t>Asmenų, gavusių verslo konsultacijas, skaičius</t>
  </si>
  <si>
    <t>asm</t>
  </si>
  <si>
    <t>150,00</t>
  </si>
  <si>
    <t>Parengtų paraiškų skaičius</t>
  </si>
  <si>
    <t>Administruojamų SVV plėtros fondo kvietimų skaičius</t>
  </si>
  <si>
    <t>12.09.02.02</t>
  </si>
  <si>
    <t>Priemonė. Paremti jauno verslus subjektus konsultacine, mokymų pagalba bei įranga, vykdant projektą „Verslumo ir jauno verslo skatinimas Šakių mieste“</t>
  </si>
  <si>
    <t>Verslo subjektų, paremtų suteikiant naudotis įrangą, skaičius</t>
  </si>
  <si>
    <t>1. savivaldybės biudžetas</t>
  </si>
  <si>
    <t>1.1. SB</t>
  </si>
  <si>
    <t>savivaldybės biudžeto lėšos</t>
  </si>
  <si>
    <t>1.2. SB (PĮ; KTP)</t>
  </si>
  <si>
    <t>biudžetinių įstaigų pajamos/įmokos</t>
  </si>
  <si>
    <t>1.3. SB (VB D)</t>
  </si>
  <si>
    <t>valstybės tikslinė dotacija</t>
  </si>
  <si>
    <t>1.4.  SB (KPP)</t>
  </si>
  <si>
    <t>Kelių priežiūros lėšos</t>
  </si>
  <si>
    <t>1.6. SB (AA)</t>
  </si>
  <si>
    <t>Savivaldybės biudžeto (Gamtos lėšos)</t>
  </si>
  <si>
    <t>Kiti šaltiniai</t>
  </si>
  <si>
    <t>Nuosavos  lėšos</t>
  </si>
  <si>
    <t>IŠ VISO programai finansuoti pagal finansavimo šaltinius:</t>
  </si>
  <si>
    <t>Asignavimų ir kitų lėšų pokytis, palyginti su ankstesnių metų patvirtintų asignavimų ir kitų lėšų planu</t>
  </si>
  <si>
    <t>Šakių rajono savivaldybės 2024–2026 metų strateginio veiklos plano</t>
  </si>
  <si>
    <t>Ūkio plėtros programa Nr. 12</t>
  </si>
  <si>
    <t>5 priedas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</si>
</sst>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27]#,##0.00;\-#,##0.00;&quot;&quot;"/>
  </numFmts>
  <fonts count="4" x14ac:knownFonts="1">
    <font>
      <sz val="11"/>
      <color rgb="FF000000"/>
      <name val="Calibri"/>
      <family val="2"/>
    </font>
    <font>
      <b/>
      <sz val="18"/>
      <color rgb="FF000000"/>
      <name val="Times New Roman"/>
      <family val="1"/>
    </font>
    <font>
      <sz val="18"/>
      <color rgb="FF000000"/>
      <name val="Times New Roman"/>
      <family val="1"/>
    </font>
    <font>
      <sz val="18"/>
      <color rgb="FF000000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none">
        <fgColor rgb="FF000000"/>
        <bgColor rgb="FF000000"/>
      </patternFill>
    </fill>
    <fill>
      <patternFill patternType="solid">
        <fgColor rgb="FFD2F3C3"/>
        <bgColor rgb="FFD2F3C3"/>
      </patternFill>
    </fill>
    <fill>
      <patternFill patternType="solid">
        <fgColor rgb="FFF9F6C1"/>
        <bgColor rgb="FFF9F6C1"/>
      </patternFill>
    </fill>
    <fill>
      <patternFill patternType="solid">
        <fgColor rgb="FFEBEBEB"/>
        <bgColor rgb="FFEBEBEB"/>
      </patternFill>
    </fill>
    <fill>
      <patternFill patternType="solid">
        <fgColor rgb="FFFEDFDF"/>
        <bgColor rgb="FFFEDFDF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 applyBorder="0"/>
  </cellStyleXfs>
  <cellXfs count="78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 readingOrder="1"/>
    </xf>
    <xf numFmtId="0" fontId="1" fillId="0" borderId="11" xfId="0" applyFont="1" applyBorder="1" applyAlignment="1">
      <alignment horizontal="center" vertical="center" wrapText="1" readingOrder="1"/>
    </xf>
    <xf numFmtId="0" fontId="1" fillId="0" borderId="12" xfId="0" applyFont="1" applyBorder="1" applyAlignment="1">
      <alignment horizontal="center" vertical="center" wrapText="1" readingOrder="1"/>
    </xf>
    <xf numFmtId="0" fontId="1" fillId="6" borderId="7" xfId="0" applyFont="1" applyFill="1" applyBorder="1" applyAlignment="1" applyProtection="1">
      <alignment vertical="center" wrapText="1" readingOrder="1"/>
      <protection locked="0"/>
    </xf>
    <xf numFmtId="0" fontId="1" fillId="6" borderId="8" xfId="0" applyFont="1" applyFill="1" applyBorder="1" applyAlignment="1" applyProtection="1">
      <alignment vertical="center" wrapText="1" readingOrder="1"/>
      <protection locked="0"/>
    </xf>
    <xf numFmtId="0" fontId="1" fillId="6" borderId="8" xfId="0" applyFont="1" applyFill="1" applyBorder="1" applyAlignment="1" applyProtection="1">
      <alignment horizontal="left" vertical="center" wrapText="1" readingOrder="1"/>
      <protection locked="0"/>
    </xf>
    <xf numFmtId="164" fontId="1" fillId="6" borderId="8" xfId="0" applyNumberFormat="1" applyFont="1" applyFill="1" applyBorder="1" applyAlignment="1">
      <alignment horizontal="right" vertical="center" wrapText="1" readingOrder="1"/>
    </xf>
    <xf numFmtId="0" fontId="1" fillId="6" borderId="8" xfId="0" applyFont="1" applyFill="1" applyBorder="1" applyAlignment="1" applyProtection="1">
      <alignment horizontal="center" vertical="center" wrapText="1" readingOrder="1"/>
      <protection locked="0"/>
    </xf>
    <xf numFmtId="0" fontId="1" fillId="6" borderId="8" xfId="0" applyFont="1" applyFill="1" applyBorder="1" applyAlignment="1" applyProtection="1">
      <alignment horizontal="right" vertical="center" wrapText="1" readingOrder="1"/>
      <protection locked="0"/>
    </xf>
    <xf numFmtId="0" fontId="1" fillId="6" borderId="9" xfId="0" applyFont="1" applyFill="1" applyBorder="1" applyAlignment="1" applyProtection="1">
      <alignment horizontal="right" vertical="center" wrapText="1" readingOrder="1"/>
      <protection locked="0"/>
    </xf>
    <xf numFmtId="0" fontId="1" fillId="4" borderId="7" xfId="0" applyFont="1" applyFill="1" applyBorder="1" applyAlignment="1" applyProtection="1">
      <alignment vertical="center" wrapText="1" readingOrder="1"/>
      <protection locked="0"/>
    </xf>
    <xf numFmtId="0" fontId="1" fillId="4" borderId="8" xfId="0" applyFont="1" applyFill="1" applyBorder="1" applyAlignment="1" applyProtection="1">
      <alignment vertical="center" wrapText="1" readingOrder="1"/>
      <protection locked="0"/>
    </xf>
    <xf numFmtId="0" fontId="1" fillId="4" borderId="8" xfId="0" applyFont="1" applyFill="1" applyBorder="1" applyAlignment="1" applyProtection="1">
      <alignment horizontal="left" vertical="center" wrapText="1" readingOrder="1"/>
      <protection locked="0"/>
    </xf>
    <xf numFmtId="164" fontId="1" fillId="4" borderId="8" xfId="0" applyNumberFormat="1" applyFont="1" applyFill="1" applyBorder="1" applyAlignment="1">
      <alignment horizontal="right" vertical="center" wrapText="1" readingOrder="1"/>
    </xf>
    <xf numFmtId="0" fontId="1" fillId="4" borderId="8" xfId="0" applyFont="1" applyFill="1" applyBorder="1" applyAlignment="1" applyProtection="1">
      <alignment horizontal="center" vertical="center" wrapText="1" readingOrder="1"/>
      <protection locked="0"/>
    </xf>
    <xf numFmtId="0" fontId="1" fillId="4" borderId="8" xfId="0" applyFont="1" applyFill="1" applyBorder="1" applyAlignment="1" applyProtection="1">
      <alignment horizontal="right" vertical="center" wrapText="1" readingOrder="1"/>
      <protection locked="0"/>
    </xf>
    <xf numFmtId="0" fontId="1" fillId="4" borderId="9" xfId="0" applyFont="1" applyFill="1" applyBorder="1" applyAlignment="1" applyProtection="1">
      <alignment horizontal="right" vertical="center" wrapText="1" readingOrder="1"/>
      <protection locked="0"/>
    </xf>
    <xf numFmtId="0" fontId="1" fillId="3" borderId="7" xfId="0" applyFont="1" applyFill="1" applyBorder="1" applyAlignment="1" applyProtection="1">
      <alignment vertical="center" wrapText="1" readingOrder="1"/>
      <protection locked="0"/>
    </xf>
    <xf numFmtId="0" fontId="1" fillId="3" borderId="8" xfId="0" applyFont="1" applyFill="1" applyBorder="1" applyAlignment="1" applyProtection="1">
      <alignment vertical="center" wrapText="1" readingOrder="1"/>
      <protection locked="0"/>
    </xf>
    <xf numFmtId="0" fontId="1" fillId="3" borderId="8" xfId="0" applyFont="1" applyFill="1" applyBorder="1" applyAlignment="1" applyProtection="1">
      <alignment horizontal="left" vertical="center" wrapText="1" readingOrder="1"/>
      <protection locked="0"/>
    </xf>
    <xf numFmtId="164" fontId="1" fillId="3" borderId="8" xfId="0" applyNumberFormat="1" applyFont="1" applyFill="1" applyBorder="1" applyAlignment="1">
      <alignment horizontal="right" vertical="center" wrapText="1" readingOrder="1"/>
    </xf>
    <xf numFmtId="0" fontId="1" fillId="3" borderId="8" xfId="0" applyFont="1" applyFill="1" applyBorder="1" applyAlignment="1" applyProtection="1">
      <alignment horizontal="center" vertical="center" wrapText="1" readingOrder="1"/>
      <protection locked="0"/>
    </xf>
    <xf numFmtId="0" fontId="1" fillId="3" borderId="8" xfId="0" applyFont="1" applyFill="1" applyBorder="1" applyAlignment="1" applyProtection="1">
      <alignment horizontal="right" vertical="center" wrapText="1" readingOrder="1"/>
      <protection locked="0"/>
    </xf>
    <xf numFmtId="0" fontId="1" fillId="3" borderId="9" xfId="0" applyFont="1" applyFill="1" applyBorder="1" applyAlignment="1" applyProtection="1">
      <alignment horizontal="right" vertical="center" wrapText="1" readingOrder="1"/>
      <protection locked="0"/>
    </xf>
    <xf numFmtId="0" fontId="2" fillId="0" borderId="7" xfId="0" applyFont="1" applyBorder="1" applyAlignment="1" applyProtection="1">
      <alignment vertical="center" wrapText="1" readingOrder="1"/>
      <protection locked="0"/>
    </xf>
    <xf numFmtId="0" fontId="2" fillId="0" borderId="8" xfId="0" applyFont="1" applyBorder="1" applyAlignment="1" applyProtection="1">
      <alignment vertical="center" wrapText="1" readingOrder="1"/>
      <protection locked="0"/>
    </xf>
    <xf numFmtId="0" fontId="2" fillId="0" borderId="8" xfId="0" applyFont="1" applyBorder="1" applyAlignment="1" applyProtection="1">
      <alignment horizontal="left" vertical="center" wrapText="1" readingOrder="1"/>
      <protection locked="0"/>
    </xf>
    <xf numFmtId="164" fontId="2" fillId="0" borderId="8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8" xfId="0" applyFont="1" applyBorder="1" applyAlignment="1" applyProtection="1">
      <alignment horizontal="center" vertical="center" wrapText="1" readingOrder="1"/>
      <protection locked="0"/>
    </xf>
    <xf numFmtId="0" fontId="2" fillId="0" borderId="8" xfId="0" applyFont="1" applyBorder="1" applyAlignment="1" applyProtection="1">
      <alignment horizontal="right" vertical="center" wrapText="1" readingOrder="1"/>
      <protection locked="0"/>
    </xf>
    <xf numFmtId="0" fontId="2" fillId="0" borderId="9" xfId="0" applyFont="1" applyBorder="1" applyAlignment="1" applyProtection="1">
      <alignment horizontal="right" vertical="center" wrapText="1" readingOrder="1"/>
      <protection locked="0"/>
    </xf>
    <xf numFmtId="0" fontId="2" fillId="0" borderId="5" xfId="0" applyFont="1" applyBorder="1" applyAlignment="1" applyProtection="1">
      <alignment vertical="center" wrapText="1" readingOrder="1"/>
      <protection locked="0"/>
    </xf>
    <xf numFmtId="0" fontId="2" fillId="0" borderId="1" xfId="0" applyFont="1" applyBorder="1" applyAlignment="1" applyProtection="1">
      <alignment vertical="center" wrapText="1" readingOrder="1"/>
      <protection locked="0"/>
    </xf>
    <xf numFmtId="0" fontId="2" fillId="0" borderId="1" xfId="0" applyFont="1" applyBorder="1" applyAlignment="1" applyProtection="1">
      <alignment horizontal="left" vertical="center" wrapText="1" readingOrder="1"/>
      <protection locked="0"/>
    </xf>
    <xf numFmtId="164" fontId="2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1" xfId="0" applyFont="1" applyBorder="1" applyAlignment="1" applyProtection="1">
      <alignment horizontal="center" vertical="center" wrapText="1" readingOrder="1"/>
      <protection locked="0"/>
    </xf>
    <xf numFmtId="0" fontId="2" fillId="0" borderId="1" xfId="0" applyFont="1" applyBorder="1" applyAlignment="1" applyProtection="1">
      <alignment horizontal="right" vertical="center" wrapText="1" readingOrder="1"/>
      <protection locked="0"/>
    </xf>
    <xf numFmtId="0" fontId="2" fillId="0" borderId="6" xfId="0" applyFont="1" applyBorder="1" applyAlignment="1" applyProtection="1">
      <alignment horizontal="right" vertical="center" wrapText="1" readingOrder="1"/>
      <protection locked="0"/>
    </xf>
    <xf numFmtId="164" fontId="2" fillId="0" borderId="8" xfId="0" applyNumberFormat="1" applyFont="1" applyBorder="1" applyAlignment="1">
      <alignment horizontal="right" vertical="center" wrapText="1" readingOrder="1"/>
    </xf>
    <xf numFmtId="0" fontId="2" fillId="0" borderId="2" xfId="0" applyFont="1" applyBorder="1" applyAlignment="1" applyProtection="1">
      <alignment vertical="center" wrapText="1" readingOrder="1"/>
      <protection locked="0"/>
    </xf>
    <xf numFmtId="0" fontId="2" fillId="0" borderId="3" xfId="0" applyFont="1" applyBorder="1" applyAlignment="1" applyProtection="1">
      <alignment vertical="center" wrapText="1" readingOrder="1"/>
      <protection locked="0"/>
    </xf>
    <xf numFmtId="0" fontId="2" fillId="0" borderId="3" xfId="0" applyFont="1" applyBorder="1" applyAlignment="1" applyProtection="1">
      <alignment horizontal="left" vertical="center" wrapText="1" readingOrder="1"/>
      <protection locked="0"/>
    </xf>
    <xf numFmtId="164" fontId="2" fillId="0" borderId="3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3" xfId="0" applyFont="1" applyBorder="1" applyAlignment="1" applyProtection="1">
      <alignment horizontal="center" vertical="center" wrapText="1" readingOrder="1"/>
      <protection locked="0"/>
    </xf>
    <xf numFmtId="0" fontId="2" fillId="0" borderId="3" xfId="0" applyFont="1" applyBorder="1" applyAlignment="1" applyProtection="1">
      <alignment horizontal="right" vertical="center" wrapText="1" readingOrder="1"/>
      <protection locked="0"/>
    </xf>
    <xf numFmtId="0" fontId="2" fillId="0" borderId="4" xfId="0" applyFont="1" applyBorder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 applyProtection="1">
      <alignment vertical="center" wrapText="1" readingOrder="1"/>
      <protection locked="0"/>
    </xf>
    <xf numFmtId="0" fontId="2" fillId="2" borderId="0" xfId="0" applyFont="1" applyFill="1" applyAlignment="1" applyProtection="1">
      <alignment horizontal="left" vertical="center" wrapText="1" readingOrder="1"/>
      <protection locked="0"/>
    </xf>
    <xf numFmtId="164" fontId="2" fillId="2" borderId="0" xfId="0" applyNumberFormat="1" applyFont="1" applyFill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 applyProtection="1">
      <alignment horizontal="center" vertical="center" wrapText="1" readingOrder="1"/>
      <protection locked="0"/>
    </xf>
    <xf numFmtId="0" fontId="2" fillId="2" borderId="0" xfId="0" applyFont="1" applyFill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>
      <alignment vertical="center" wrapText="1"/>
    </xf>
    <xf numFmtId="164" fontId="2" fillId="0" borderId="1" xfId="0" applyNumberFormat="1" applyFont="1" applyBorder="1" applyAlignment="1">
      <alignment horizontal="right" vertical="center" wrapText="1" readingOrder="1"/>
    </xf>
    <xf numFmtId="14" fontId="2" fillId="2" borderId="0" xfId="0" applyNumberFormat="1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1" fillId="5" borderId="14" xfId="0" applyFont="1" applyFill="1" applyBorder="1" applyAlignment="1" applyProtection="1">
      <alignment vertical="center" wrapText="1" readingOrder="1"/>
      <protection locked="0"/>
    </xf>
    <xf numFmtId="0" fontId="1" fillId="2" borderId="13" xfId="0" applyFont="1" applyFill="1" applyBorder="1" applyAlignment="1" applyProtection="1">
      <alignment vertical="center" wrapText="1" readingOrder="1"/>
      <protection locked="0"/>
    </xf>
    <xf numFmtId="0" fontId="1" fillId="5" borderId="14" xfId="0" applyFont="1" applyFill="1" applyBorder="1" applyAlignment="1" applyProtection="1">
      <alignment horizontal="right" vertical="center" wrapText="1" readingOrder="1"/>
      <protection locked="0"/>
    </xf>
    <xf numFmtId="164" fontId="1" fillId="5" borderId="14" xfId="0" applyNumberFormat="1" applyFont="1" applyFill="1" applyBorder="1" applyAlignment="1">
      <alignment horizontal="right" vertical="center" wrapText="1" readingOrder="1"/>
    </xf>
    <xf numFmtId="0" fontId="2" fillId="0" borderId="13" xfId="0" applyFont="1" applyBorder="1" applyAlignment="1">
      <alignment vertical="center" wrapText="1" readingOrder="1"/>
    </xf>
    <xf numFmtId="164" fontId="2" fillId="0" borderId="13" xfId="0" applyNumberFormat="1" applyFont="1" applyBorder="1" applyAlignment="1">
      <alignment horizontal="right" vertical="center" wrapText="1" readingOrder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 readingOrder="1"/>
    </xf>
    <xf numFmtId="0" fontId="1" fillId="0" borderId="5" xfId="0" applyFont="1" applyBorder="1" applyAlignment="1">
      <alignment horizontal="center" vertical="center" wrapText="1" readingOrder="1"/>
    </xf>
    <xf numFmtId="0" fontId="1" fillId="0" borderId="10" xfId="0" applyFont="1" applyBorder="1" applyAlignment="1">
      <alignment horizontal="center" vertical="center" wrapText="1" readingOrder="1"/>
    </xf>
    <xf numFmtId="0" fontId="1" fillId="0" borderId="8" xfId="0" applyFont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 vertical="center" wrapText="1" readingOrder="1"/>
    </xf>
    <xf numFmtId="0" fontId="1" fillId="0" borderId="11" xfId="0" applyFont="1" applyBorder="1" applyAlignment="1">
      <alignment horizontal="center" vertical="center" wrapText="1" readingOrder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55"/>
  <sheetViews>
    <sheetView tabSelected="1" zoomScale="60" zoomScaleNormal="60" workbookViewId="0">
      <selection activeCell="A3" sqref="A3"/>
    </sheetView>
  </sheetViews>
  <sheetFormatPr defaultColWidth="9.109375" defaultRowHeight="22.8" x14ac:dyDescent="0.3"/>
  <cols>
    <col min="1" max="1" width="26" style="3" customWidth="1"/>
    <col min="2" max="2" width="56.88671875" style="3" customWidth="1"/>
    <col min="3" max="3" width="50.6640625" style="3" customWidth="1"/>
    <col min="4" max="4" width="36.109375" style="3" customWidth="1"/>
    <col min="5" max="5" width="22.109375" style="3" customWidth="1"/>
    <col min="6" max="8" width="25.5546875" style="3" customWidth="1"/>
    <col min="9" max="9" width="55.33203125" style="3" customWidth="1"/>
    <col min="10" max="10" width="9" style="3" customWidth="1"/>
    <col min="11" max="13" width="15.6640625" style="3" customWidth="1"/>
    <col min="14" max="16384" width="9.109375" style="3"/>
  </cols>
  <sheetData>
    <row r="1" spans="1:13" s="1" customFormat="1" x14ac:dyDescent="0.3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13" s="2" customFormat="1" x14ac:dyDescent="0.3">
      <c r="A2" s="57"/>
      <c r="B2" s="55"/>
      <c r="C2" s="55"/>
      <c r="D2" s="65" t="s">
        <v>0</v>
      </c>
      <c r="E2" s="65"/>
      <c r="F2" s="65"/>
      <c r="G2" s="65"/>
      <c r="H2" s="55"/>
      <c r="I2" s="66" t="s">
        <v>483</v>
      </c>
      <c r="J2" s="66"/>
      <c r="K2" s="66"/>
      <c r="L2" s="66"/>
      <c r="M2" s="66"/>
    </row>
    <row r="3" spans="1:13" x14ac:dyDescent="0.3">
      <c r="D3" s="67" t="s">
        <v>484</v>
      </c>
      <c r="E3" s="67"/>
      <c r="F3" s="67"/>
      <c r="G3" s="67"/>
      <c r="I3" s="58" t="s">
        <v>485</v>
      </c>
    </row>
    <row r="6" spans="1:13" x14ac:dyDescent="0.3">
      <c r="A6" s="68" t="s">
        <v>1</v>
      </c>
      <c r="B6" s="71" t="s">
        <v>0</v>
      </c>
      <c r="C6" s="71" t="s">
        <v>2</v>
      </c>
      <c r="D6" s="71" t="s">
        <v>3</v>
      </c>
      <c r="E6" s="71" t="s">
        <v>4</v>
      </c>
      <c r="F6" s="71" t="s">
        <v>5</v>
      </c>
      <c r="G6" s="71" t="s">
        <v>6</v>
      </c>
      <c r="H6" s="71" t="s">
        <v>7</v>
      </c>
      <c r="I6" s="71" t="s">
        <v>8</v>
      </c>
      <c r="J6" s="74"/>
      <c r="K6" s="74"/>
      <c r="L6" s="74"/>
      <c r="M6" s="75"/>
    </row>
    <row r="7" spans="1:13" x14ac:dyDescent="0.3">
      <c r="A7" s="69"/>
      <c r="B7" s="72"/>
      <c r="C7" s="72"/>
      <c r="D7" s="72"/>
      <c r="E7" s="72"/>
      <c r="F7" s="72"/>
      <c r="G7" s="72"/>
      <c r="H7" s="72"/>
      <c r="I7" s="72" t="s">
        <v>9</v>
      </c>
      <c r="J7" s="72" t="s">
        <v>10</v>
      </c>
      <c r="K7" s="72" t="s">
        <v>11</v>
      </c>
      <c r="L7" s="76"/>
      <c r="M7" s="77"/>
    </row>
    <row r="8" spans="1:13" x14ac:dyDescent="0.3">
      <c r="A8" s="70"/>
      <c r="B8" s="73"/>
      <c r="C8" s="73"/>
      <c r="D8" s="73"/>
      <c r="E8" s="73"/>
      <c r="F8" s="73"/>
      <c r="G8" s="73"/>
      <c r="H8" s="73"/>
      <c r="I8" s="73"/>
      <c r="J8" s="73"/>
      <c r="K8" s="5" t="s">
        <v>12</v>
      </c>
      <c r="L8" s="5" t="s">
        <v>13</v>
      </c>
      <c r="M8" s="6" t="s">
        <v>14</v>
      </c>
    </row>
    <row r="9" spans="1:13" ht="45.6" x14ac:dyDescent="0.3">
      <c r="A9" s="7" t="s">
        <v>15</v>
      </c>
      <c r="B9" s="8" t="s">
        <v>16</v>
      </c>
      <c r="C9" s="9" t="s">
        <v>17</v>
      </c>
      <c r="D9" s="9" t="s">
        <v>18</v>
      </c>
      <c r="E9" s="9"/>
      <c r="F9" s="10">
        <f>F10+F64+F76+F107+F112+F115+F122+F129</f>
        <v>7208310.5</v>
      </c>
      <c r="G9" s="10">
        <f>G10+G64+G76+G107+G112+G115+G122+G129</f>
        <v>7234936.4500000002</v>
      </c>
      <c r="H9" s="10">
        <f>H10+H64+H76+H107+H112+H115+H122+H129</f>
        <v>7228366.4500000002</v>
      </c>
      <c r="I9" s="9"/>
      <c r="J9" s="11"/>
      <c r="K9" s="12"/>
      <c r="L9" s="12"/>
      <c r="M9" s="13"/>
    </row>
    <row r="10" spans="1:13" ht="45.6" x14ac:dyDescent="0.3">
      <c r="A10" s="14" t="s">
        <v>19</v>
      </c>
      <c r="B10" s="15" t="s">
        <v>20</v>
      </c>
      <c r="C10" s="16" t="s">
        <v>17</v>
      </c>
      <c r="D10" s="16" t="s">
        <v>21</v>
      </c>
      <c r="E10" s="16"/>
      <c r="F10" s="17">
        <f>F11+F27+F45+F50+F52+F54+F57+F60+F62</f>
        <v>2545454.0499999998</v>
      </c>
      <c r="G10" s="17">
        <f>G11+G27+G45+G50+G52+G54+G57+G60+G62</f>
        <v>2569530</v>
      </c>
      <c r="H10" s="17">
        <f>H11+H27+H45+H50+H52+H54+H57+H60+H62</f>
        <v>2569510</v>
      </c>
      <c r="I10" s="16" t="s">
        <v>22</v>
      </c>
      <c r="J10" s="18" t="s">
        <v>23</v>
      </c>
      <c r="K10" s="19" t="s">
        <v>24</v>
      </c>
      <c r="L10" s="19" t="s">
        <v>25</v>
      </c>
      <c r="M10" s="20" t="s">
        <v>25</v>
      </c>
    </row>
    <row r="11" spans="1:13" ht="68.400000000000006" x14ac:dyDescent="0.3">
      <c r="A11" s="21" t="s">
        <v>26</v>
      </c>
      <c r="B11" s="22" t="s">
        <v>27</v>
      </c>
      <c r="C11" s="23" t="s">
        <v>17</v>
      </c>
      <c r="D11" s="23" t="s">
        <v>21</v>
      </c>
      <c r="E11" s="23" t="s">
        <v>28</v>
      </c>
      <c r="F11" s="24">
        <f>SUM(F12:F26)</f>
        <v>129634.05</v>
      </c>
      <c r="G11" s="24">
        <f>SUM(G12:G26)</f>
        <v>146410</v>
      </c>
      <c r="H11" s="24">
        <f>SUM(H12:H26)</f>
        <v>146390</v>
      </c>
      <c r="I11" s="23" t="s">
        <v>29</v>
      </c>
      <c r="J11" s="25" t="s">
        <v>30</v>
      </c>
      <c r="K11" s="26" t="s">
        <v>31</v>
      </c>
      <c r="L11" s="26" t="s">
        <v>31</v>
      </c>
      <c r="M11" s="27" t="s">
        <v>31</v>
      </c>
    </row>
    <row r="12" spans="1:13" ht="68.400000000000006" x14ac:dyDescent="0.3">
      <c r="A12" s="28" t="s">
        <v>32</v>
      </c>
      <c r="B12" s="29" t="s">
        <v>33</v>
      </c>
      <c r="C12" s="30" t="s">
        <v>17</v>
      </c>
      <c r="D12" s="30" t="s">
        <v>21</v>
      </c>
      <c r="E12" s="30" t="s">
        <v>34</v>
      </c>
      <c r="F12" s="31">
        <v>34000</v>
      </c>
      <c r="G12" s="31">
        <v>37400</v>
      </c>
      <c r="H12" s="31">
        <v>37400</v>
      </c>
      <c r="I12" s="30" t="s">
        <v>35</v>
      </c>
      <c r="J12" s="32" t="s">
        <v>30</v>
      </c>
      <c r="K12" s="33" t="s">
        <v>36</v>
      </c>
      <c r="L12" s="33" t="s">
        <v>36</v>
      </c>
      <c r="M12" s="34" t="s">
        <v>36</v>
      </c>
    </row>
    <row r="13" spans="1:13" ht="68.400000000000006" x14ac:dyDescent="0.3">
      <c r="A13" s="28" t="s">
        <v>37</v>
      </c>
      <c r="B13" s="29" t="s">
        <v>38</v>
      </c>
      <c r="C13" s="30" t="s">
        <v>17</v>
      </c>
      <c r="D13" s="30" t="s">
        <v>21</v>
      </c>
      <c r="E13" s="30" t="s">
        <v>34</v>
      </c>
      <c r="F13" s="31">
        <v>3000</v>
      </c>
      <c r="G13" s="31">
        <v>6300</v>
      </c>
      <c r="H13" s="31">
        <v>6300</v>
      </c>
      <c r="I13" s="30" t="s">
        <v>39</v>
      </c>
      <c r="J13" s="32" t="s">
        <v>30</v>
      </c>
      <c r="K13" s="33" t="s">
        <v>40</v>
      </c>
      <c r="L13" s="33" t="s">
        <v>40</v>
      </c>
      <c r="M13" s="34" t="s">
        <v>40</v>
      </c>
    </row>
    <row r="14" spans="1:13" ht="136.80000000000001" x14ac:dyDescent="0.3">
      <c r="A14" s="28" t="s">
        <v>41</v>
      </c>
      <c r="B14" s="29" t="s">
        <v>42</v>
      </c>
      <c r="C14" s="30" t="s">
        <v>43</v>
      </c>
      <c r="D14" s="30" t="s">
        <v>44</v>
      </c>
      <c r="E14" s="30" t="s">
        <v>34</v>
      </c>
      <c r="F14" s="31">
        <v>25788</v>
      </c>
      <c r="G14" s="31">
        <v>28400</v>
      </c>
      <c r="H14" s="31">
        <v>28400</v>
      </c>
      <c r="I14" s="30" t="s">
        <v>45</v>
      </c>
      <c r="J14" s="32" t="s">
        <v>30</v>
      </c>
      <c r="K14" s="33" t="s">
        <v>40</v>
      </c>
      <c r="L14" s="33" t="s">
        <v>40</v>
      </c>
      <c r="M14" s="34" t="s">
        <v>40</v>
      </c>
    </row>
    <row r="15" spans="1:13" ht="91.2" x14ac:dyDescent="0.3">
      <c r="A15" s="28" t="s">
        <v>46</v>
      </c>
      <c r="B15" s="29" t="s">
        <v>47</v>
      </c>
      <c r="C15" s="30" t="s">
        <v>17</v>
      </c>
      <c r="D15" s="30" t="s">
        <v>21</v>
      </c>
      <c r="E15" s="30" t="s">
        <v>34</v>
      </c>
      <c r="F15" s="31">
        <v>3000</v>
      </c>
      <c r="G15" s="31">
        <v>3300</v>
      </c>
      <c r="H15" s="31">
        <v>3300</v>
      </c>
      <c r="I15" s="30" t="s">
        <v>48</v>
      </c>
      <c r="J15" s="32" t="s">
        <v>49</v>
      </c>
      <c r="K15" s="33" t="s">
        <v>50</v>
      </c>
      <c r="L15" s="33" t="s">
        <v>50</v>
      </c>
      <c r="M15" s="34" t="s">
        <v>50</v>
      </c>
    </row>
    <row r="16" spans="1:13" ht="45.6" x14ac:dyDescent="0.3">
      <c r="A16" s="28" t="s">
        <v>51</v>
      </c>
      <c r="B16" s="29" t="s">
        <v>52</v>
      </c>
      <c r="C16" s="30" t="s">
        <v>17</v>
      </c>
      <c r="D16" s="30" t="s">
        <v>21</v>
      </c>
      <c r="E16" s="30" t="s">
        <v>34</v>
      </c>
      <c r="F16" s="31">
        <v>12200</v>
      </c>
      <c r="G16" s="31">
        <v>13420</v>
      </c>
      <c r="H16" s="31">
        <v>13400</v>
      </c>
      <c r="I16" s="30" t="s">
        <v>53</v>
      </c>
      <c r="J16" s="32" t="s">
        <v>30</v>
      </c>
      <c r="K16" s="33" t="s">
        <v>54</v>
      </c>
      <c r="L16" s="33" t="s">
        <v>54</v>
      </c>
      <c r="M16" s="34" t="s">
        <v>54</v>
      </c>
    </row>
    <row r="17" spans="1:13" ht="45.6" x14ac:dyDescent="0.3">
      <c r="A17" s="28" t="s">
        <v>55</v>
      </c>
      <c r="B17" s="29" t="s">
        <v>56</v>
      </c>
      <c r="C17" s="30" t="s">
        <v>17</v>
      </c>
      <c r="D17" s="30" t="s">
        <v>21</v>
      </c>
      <c r="E17" s="30" t="s">
        <v>34</v>
      </c>
      <c r="F17" s="31">
        <v>1500</v>
      </c>
      <c r="G17" s="31">
        <v>1650</v>
      </c>
      <c r="H17" s="31">
        <v>1650</v>
      </c>
      <c r="I17" s="30" t="s">
        <v>57</v>
      </c>
      <c r="J17" s="32" t="s">
        <v>30</v>
      </c>
      <c r="K17" s="33" t="s">
        <v>58</v>
      </c>
      <c r="L17" s="33" t="s">
        <v>58</v>
      </c>
      <c r="M17" s="34" t="s">
        <v>58</v>
      </c>
    </row>
    <row r="18" spans="1:13" ht="68.400000000000006" x14ac:dyDescent="0.3">
      <c r="A18" s="28" t="s">
        <v>59</v>
      </c>
      <c r="B18" s="29" t="s">
        <v>60</v>
      </c>
      <c r="C18" s="30" t="s">
        <v>17</v>
      </c>
      <c r="D18" s="30" t="s">
        <v>21</v>
      </c>
      <c r="E18" s="30" t="s">
        <v>34</v>
      </c>
      <c r="F18" s="31">
        <v>3500</v>
      </c>
      <c r="G18" s="31">
        <v>3850</v>
      </c>
      <c r="H18" s="31">
        <v>3850</v>
      </c>
      <c r="I18" s="30" t="s">
        <v>61</v>
      </c>
      <c r="J18" s="32" t="s">
        <v>30</v>
      </c>
      <c r="K18" s="33" t="s">
        <v>50</v>
      </c>
      <c r="L18" s="33" t="s">
        <v>50</v>
      </c>
      <c r="M18" s="34" t="s">
        <v>50</v>
      </c>
    </row>
    <row r="19" spans="1:13" ht="68.400000000000006" x14ac:dyDescent="0.3">
      <c r="A19" s="28" t="s">
        <v>62</v>
      </c>
      <c r="B19" s="29" t="s">
        <v>63</v>
      </c>
      <c r="C19" s="30" t="s">
        <v>17</v>
      </c>
      <c r="D19" s="30" t="s">
        <v>21</v>
      </c>
      <c r="E19" s="30" t="s">
        <v>34</v>
      </c>
      <c r="F19" s="31">
        <v>7000</v>
      </c>
      <c r="G19" s="31">
        <v>7700</v>
      </c>
      <c r="H19" s="31">
        <v>7700</v>
      </c>
      <c r="I19" s="30" t="s">
        <v>64</v>
      </c>
      <c r="J19" s="32" t="s">
        <v>30</v>
      </c>
      <c r="K19" s="33" t="s">
        <v>65</v>
      </c>
      <c r="L19" s="33" t="s">
        <v>65</v>
      </c>
      <c r="M19" s="34" t="s">
        <v>65</v>
      </c>
    </row>
    <row r="20" spans="1:13" ht="68.400000000000006" x14ac:dyDescent="0.3">
      <c r="A20" s="28" t="s">
        <v>66</v>
      </c>
      <c r="B20" s="29" t="s">
        <v>67</v>
      </c>
      <c r="C20" s="30" t="s">
        <v>17</v>
      </c>
      <c r="D20" s="30" t="s">
        <v>21</v>
      </c>
      <c r="E20" s="30" t="s">
        <v>34</v>
      </c>
      <c r="F20" s="31">
        <v>1000</v>
      </c>
      <c r="G20" s="31">
        <v>1100</v>
      </c>
      <c r="H20" s="31">
        <v>1100</v>
      </c>
      <c r="I20" s="30" t="s">
        <v>68</v>
      </c>
      <c r="J20" s="32" t="s">
        <v>30</v>
      </c>
      <c r="K20" s="33" t="s">
        <v>54</v>
      </c>
      <c r="L20" s="33" t="s">
        <v>54</v>
      </c>
      <c r="M20" s="34" t="s">
        <v>54</v>
      </c>
    </row>
    <row r="21" spans="1:13" ht="45.6" x14ac:dyDescent="0.3">
      <c r="A21" s="28" t="s">
        <v>69</v>
      </c>
      <c r="B21" s="29" t="s">
        <v>70</v>
      </c>
      <c r="C21" s="30" t="s">
        <v>17</v>
      </c>
      <c r="D21" s="30" t="s">
        <v>21</v>
      </c>
      <c r="E21" s="30" t="s">
        <v>34</v>
      </c>
      <c r="F21" s="31">
        <v>4000</v>
      </c>
      <c r="G21" s="31">
        <v>4400</v>
      </c>
      <c r="H21" s="31">
        <v>4400</v>
      </c>
      <c r="I21" s="30" t="s">
        <v>71</v>
      </c>
      <c r="J21" s="32" t="s">
        <v>30</v>
      </c>
      <c r="K21" s="33" t="s">
        <v>40</v>
      </c>
      <c r="L21" s="33" t="s">
        <v>40</v>
      </c>
      <c r="M21" s="34" t="s">
        <v>40</v>
      </c>
    </row>
    <row r="22" spans="1:13" ht="114" x14ac:dyDescent="0.3">
      <c r="A22" s="28" t="s">
        <v>72</v>
      </c>
      <c r="B22" s="29" t="s">
        <v>73</v>
      </c>
      <c r="C22" s="30" t="s">
        <v>17</v>
      </c>
      <c r="D22" s="30" t="s">
        <v>21</v>
      </c>
      <c r="E22" s="30" t="s">
        <v>34</v>
      </c>
      <c r="F22" s="31">
        <v>2000</v>
      </c>
      <c r="G22" s="31">
        <v>2200</v>
      </c>
      <c r="H22" s="31">
        <v>2200</v>
      </c>
      <c r="I22" s="30" t="s">
        <v>74</v>
      </c>
      <c r="J22" s="32" t="s">
        <v>30</v>
      </c>
      <c r="K22" s="33" t="s">
        <v>54</v>
      </c>
      <c r="L22" s="33" t="s">
        <v>54</v>
      </c>
      <c r="M22" s="34" t="s">
        <v>54</v>
      </c>
    </row>
    <row r="23" spans="1:13" ht="45.6" x14ac:dyDescent="0.3">
      <c r="A23" s="28" t="s">
        <v>75</v>
      </c>
      <c r="B23" s="29" t="s">
        <v>76</v>
      </c>
      <c r="C23" s="30" t="s">
        <v>17</v>
      </c>
      <c r="D23" s="30" t="s">
        <v>21</v>
      </c>
      <c r="E23" s="30" t="s">
        <v>34</v>
      </c>
      <c r="F23" s="31">
        <v>15646.05</v>
      </c>
      <c r="G23" s="31">
        <v>17990</v>
      </c>
      <c r="H23" s="31">
        <v>17990</v>
      </c>
      <c r="I23" s="30" t="s">
        <v>77</v>
      </c>
      <c r="J23" s="32" t="s">
        <v>30</v>
      </c>
      <c r="K23" s="33" t="s">
        <v>78</v>
      </c>
      <c r="L23" s="33" t="s">
        <v>78</v>
      </c>
      <c r="M23" s="34" t="s">
        <v>78</v>
      </c>
    </row>
    <row r="24" spans="1:13" ht="45.6" x14ac:dyDescent="0.3">
      <c r="A24" s="28" t="s">
        <v>79</v>
      </c>
      <c r="B24" s="29" t="s">
        <v>80</v>
      </c>
      <c r="C24" s="30" t="s">
        <v>17</v>
      </c>
      <c r="D24" s="30" t="s">
        <v>21</v>
      </c>
      <c r="E24" s="30" t="s">
        <v>34</v>
      </c>
      <c r="F24" s="31">
        <v>15000</v>
      </c>
      <c r="G24" s="31">
        <v>16500</v>
      </c>
      <c r="H24" s="31">
        <v>16500</v>
      </c>
      <c r="I24" s="30" t="s">
        <v>81</v>
      </c>
      <c r="J24" s="32" t="s">
        <v>30</v>
      </c>
      <c r="K24" s="33" t="s">
        <v>78</v>
      </c>
      <c r="L24" s="33" t="s">
        <v>78</v>
      </c>
      <c r="M24" s="34" t="s">
        <v>78</v>
      </c>
    </row>
    <row r="25" spans="1:13" ht="45.6" x14ac:dyDescent="0.3">
      <c r="A25" s="28" t="s">
        <v>82</v>
      </c>
      <c r="B25" s="29" t="s">
        <v>83</v>
      </c>
      <c r="C25" s="30" t="s">
        <v>17</v>
      </c>
      <c r="D25" s="30" t="s">
        <v>21</v>
      </c>
      <c r="E25" s="30" t="s">
        <v>34</v>
      </c>
      <c r="F25" s="31">
        <v>1000</v>
      </c>
      <c r="G25" s="31">
        <v>1100</v>
      </c>
      <c r="H25" s="31">
        <v>1100</v>
      </c>
      <c r="I25" s="30" t="s">
        <v>84</v>
      </c>
      <c r="J25" s="32" t="s">
        <v>30</v>
      </c>
      <c r="K25" s="33" t="s">
        <v>54</v>
      </c>
      <c r="L25" s="33" t="s">
        <v>54</v>
      </c>
      <c r="M25" s="34" t="s">
        <v>54</v>
      </c>
    </row>
    <row r="26" spans="1:13" ht="68.400000000000006" x14ac:dyDescent="0.3">
      <c r="A26" s="28" t="s">
        <v>85</v>
      </c>
      <c r="B26" s="29" t="s">
        <v>86</v>
      </c>
      <c r="C26" s="30" t="s">
        <v>17</v>
      </c>
      <c r="D26" s="30" t="s">
        <v>21</v>
      </c>
      <c r="E26" s="30" t="s">
        <v>34</v>
      </c>
      <c r="F26" s="31">
        <v>1000</v>
      </c>
      <c r="G26" s="31">
        <v>1100</v>
      </c>
      <c r="H26" s="31">
        <v>1100</v>
      </c>
      <c r="I26" s="30" t="s">
        <v>87</v>
      </c>
      <c r="J26" s="32" t="s">
        <v>30</v>
      </c>
      <c r="K26" s="33" t="s">
        <v>54</v>
      </c>
      <c r="L26" s="33" t="s">
        <v>54</v>
      </c>
      <c r="M26" s="34" t="s">
        <v>54</v>
      </c>
    </row>
    <row r="27" spans="1:13" ht="114" x14ac:dyDescent="0.3">
      <c r="A27" s="21" t="s">
        <v>88</v>
      </c>
      <c r="B27" s="22" t="s">
        <v>89</v>
      </c>
      <c r="C27" s="23" t="s">
        <v>17</v>
      </c>
      <c r="D27" s="23" t="s">
        <v>21</v>
      </c>
      <c r="E27" s="23" t="s">
        <v>28</v>
      </c>
      <c r="F27" s="24">
        <f>SUM(F28:F44)</f>
        <v>2259820</v>
      </c>
      <c r="G27" s="24">
        <f>SUM(G28:G44)</f>
        <v>2267120</v>
      </c>
      <c r="H27" s="24">
        <f>SUM(H28:H44)</f>
        <v>2267120</v>
      </c>
      <c r="I27" s="23" t="s">
        <v>90</v>
      </c>
      <c r="J27" s="25" t="s">
        <v>30</v>
      </c>
      <c r="K27" s="26" t="s">
        <v>54</v>
      </c>
      <c r="L27" s="26" t="s">
        <v>54</v>
      </c>
      <c r="M27" s="27" t="s">
        <v>54</v>
      </c>
    </row>
    <row r="28" spans="1:13" ht="68.400000000000006" x14ac:dyDescent="0.3">
      <c r="A28" s="28" t="s">
        <v>91</v>
      </c>
      <c r="B28" s="29" t="s">
        <v>92</v>
      </c>
      <c r="C28" s="30" t="s">
        <v>17</v>
      </c>
      <c r="D28" s="30" t="s">
        <v>21</v>
      </c>
      <c r="E28" s="30" t="s">
        <v>34</v>
      </c>
      <c r="F28" s="31">
        <v>5000</v>
      </c>
      <c r="G28" s="31">
        <v>7000</v>
      </c>
      <c r="H28" s="31">
        <v>7000</v>
      </c>
      <c r="I28" s="30" t="s">
        <v>93</v>
      </c>
      <c r="J28" s="32" t="s">
        <v>30</v>
      </c>
      <c r="K28" s="33" t="s">
        <v>36</v>
      </c>
      <c r="L28" s="33" t="s">
        <v>36</v>
      </c>
      <c r="M28" s="34" t="s">
        <v>36</v>
      </c>
    </row>
    <row r="29" spans="1:13" ht="68.400000000000006" x14ac:dyDescent="0.3">
      <c r="A29" s="28" t="s">
        <v>94</v>
      </c>
      <c r="B29" s="29" t="s">
        <v>95</v>
      </c>
      <c r="C29" s="30" t="s">
        <v>17</v>
      </c>
      <c r="D29" s="30" t="s">
        <v>21</v>
      </c>
      <c r="E29" s="30" t="s">
        <v>34</v>
      </c>
      <c r="F29" s="31">
        <v>2000</v>
      </c>
      <c r="G29" s="31">
        <v>4000</v>
      </c>
      <c r="H29" s="31">
        <v>4000</v>
      </c>
      <c r="I29" s="30" t="s">
        <v>87</v>
      </c>
      <c r="J29" s="32" t="s">
        <v>30</v>
      </c>
      <c r="K29" s="33" t="s">
        <v>54</v>
      </c>
      <c r="L29" s="33" t="s">
        <v>54</v>
      </c>
      <c r="M29" s="34" t="s">
        <v>54</v>
      </c>
    </row>
    <row r="30" spans="1:13" ht="45.6" x14ac:dyDescent="0.3">
      <c r="A30" s="28" t="s">
        <v>96</v>
      </c>
      <c r="B30" s="29" t="s">
        <v>97</v>
      </c>
      <c r="C30" s="30" t="s">
        <v>98</v>
      </c>
      <c r="D30" s="30" t="s">
        <v>99</v>
      </c>
      <c r="E30" s="30" t="s">
        <v>34</v>
      </c>
      <c r="F30" s="31">
        <v>78340</v>
      </c>
      <c r="G30" s="31">
        <v>78340</v>
      </c>
      <c r="H30" s="31">
        <v>78340</v>
      </c>
      <c r="I30" s="30" t="s">
        <v>100</v>
      </c>
      <c r="J30" s="32" t="s">
        <v>101</v>
      </c>
      <c r="K30" s="33" t="s">
        <v>102</v>
      </c>
      <c r="L30" s="33" t="s">
        <v>102</v>
      </c>
      <c r="M30" s="34" t="s">
        <v>102</v>
      </c>
    </row>
    <row r="31" spans="1:13" ht="45.6" x14ac:dyDescent="0.3">
      <c r="A31" s="28" t="s">
        <v>103</v>
      </c>
      <c r="B31" s="29" t="s">
        <v>104</v>
      </c>
      <c r="C31" s="30" t="s">
        <v>105</v>
      </c>
      <c r="D31" s="30" t="s">
        <v>106</v>
      </c>
      <c r="E31" s="30" t="s">
        <v>34</v>
      </c>
      <c r="F31" s="31">
        <v>158070</v>
      </c>
      <c r="G31" s="31">
        <v>158070</v>
      </c>
      <c r="H31" s="31">
        <v>158070</v>
      </c>
      <c r="I31" s="30" t="s">
        <v>100</v>
      </c>
      <c r="J31" s="32" t="s">
        <v>101</v>
      </c>
      <c r="K31" s="33" t="s">
        <v>107</v>
      </c>
      <c r="L31" s="33" t="s">
        <v>107</v>
      </c>
      <c r="M31" s="34" t="s">
        <v>107</v>
      </c>
    </row>
    <row r="32" spans="1:13" ht="45.6" x14ac:dyDescent="0.3">
      <c r="A32" s="28" t="s">
        <v>108</v>
      </c>
      <c r="B32" s="29" t="s">
        <v>109</v>
      </c>
      <c r="C32" s="30" t="s">
        <v>110</v>
      </c>
      <c r="D32" s="30" t="s">
        <v>111</v>
      </c>
      <c r="E32" s="30" t="s">
        <v>34</v>
      </c>
      <c r="F32" s="31">
        <v>122310</v>
      </c>
      <c r="G32" s="31">
        <v>122310</v>
      </c>
      <c r="H32" s="31">
        <v>122310</v>
      </c>
      <c r="I32" s="30" t="s">
        <v>100</v>
      </c>
      <c r="J32" s="32" t="s">
        <v>101</v>
      </c>
      <c r="K32" s="33" t="s">
        <v>112</v>
      </c>
      <c r="L32" s="33" t="s">
        <v>112</v>
      </c>
      <c r="M32" s="34" t="s">
        <v>112</v>
      </c>
    </row>
    <row r="33" spans="1:13" ht="45.6" x14ac:dyDescent="0.3">
      <c r="A33" s="28" t="s">
        <v>113</v>
      </c>
      <c r="B33" s="29" t="s">
        <v>114</v>
      </c>
      <c r="C33" s="30" t="s">
        <v>115</v>
      </c>
      <c r="D33" s="30" t="s">
        <v>116</v>
      </c>
      <c r="E33" s="30" t="s">
        <v>34</v>
      </c>
      <c r="F33" s="31">
        <v>121190</v>
      </c>
      <c r="G33" s="31">
        <v>121190</v>
      </c>
      <c r="H33" s="31">
        <v>121190</v>
      </c>
      <c r="I33" s="30" t="s">
        <v>100</v>
      </c>
      <c r="J33" s="32" t="s">
        <v>101</v>
      </c>
      <c r="K33" s="33" t="s">
        <v>117</v>
      </c>
      <c r="L33" s="33" t="s">
        <v>117</v>
      </c>
      <c r="M33" s="34" t="s">
        <v>117</v>
      </c>
    </row>
    <row r="34" spans="1:13" ht="45.6" x14ac:dyDescent="0.3">
      <c r="A34" s="28" t="s">
        <v>118</v>
      </c>
      <c r="B34" s="29" t="s">
        <v>119</v>
      </c>
      <c r="C34" s="30" t="s">
        <v>120</v>
      </c>
      <c r="D34" s="30" t="s">
        <v>121</v>
      </c>
      <c r="E34" s="30" t="s">
        <v>34</v>
      </c>
      <c r="F34" s="31">
        <v>130630</v>
      </c>
      <c r="G34" s="31">
        <v>130630</v>
      </c>
      <c r="H34" s="31">
        <v>130630</v>
      </c>
      <c r="I34" s="30" t="s">
        <v>100</v>
      </c>
      <c r="J34" s="32" t="s">
        <v>101</v>
      </c>
      <c r="K34" s="33" t="s">
        <v>122</v>
      </c>
      <c r="L34" s="33" t="s">
        <v>122</v>
      </c>
      <c r="M34" s="34" t="s">
        <v>122</v>
      </c>
    </row>
    <row r="35" spans="1:13" ht="45.6" x14ac:dyDescent="0.3">
      <c r="A35" s="28" t="s">
        <v>123</v>
      </c>
      <c r="B35" s="29" t="s">
        <v>124</v>
      </c>
      <c r="C35" s="30" t="s">
        <v>125</v>
      </c>
      <c r="D35" s="30" t="s">
        <v>126</v>
      </c>
      <c r="E35" s="30" t="s">
        <v>34</v>
      </c>
      <c r="F35" s="31">
        <v>223090</v>
      </c>
      <c r="G35" s="31">
        <v>223090</v>
      </c>
      <c r="H35" s="31">
        <v>223090</v>
      </c>
      <c r="I35" s="30" t="s">
        <v>100</v>
      </c>
      <c r="J35" s="32" t="s">
        <v>101</v>
      </c>
      <c r="K35" s="33" t="s">
        <v>127</v>
      </c>
      <c r="L35" s="33" t="s">
        <v>127</v>
      </c>
      <c r="M35" s="34" t="s">
        <v>127</v>
      </c>
    </row>
    <row r="36" spans="1:13" ht="45.6" x14ac:dyDescent="0.3">
      <c r="A36" s="28" t="s">
        <v>128</v>
      </c>
      <c r="B36" s="29" t="s">
        <v>129</v>
      </c>
      <c r="C36" s="30" t="s">
        <v>130</v>
      </c>
      <c r="D36" s="30" t="s">
        <v>131</v>
      </c>
      <c r="E36" s="30" t="s">
        <v>34</v>
      </c>
      <c r="F36" s="31">
        <v>133870</v>
      </c>
      <c r="G36" s="31">
        <v>133870</v>
      </c>
      <c r="H36" s="31">
        <v>133870</v>
      </c>
      <c r="I36" s="30" t="s">
        <v>100</v>
      </c>
      <c r="J36" s="32" t="s">
        <v>101</v>
      </c>
      <c r="K36" s="33" t="s">
        <v>132</v>
      </c>
      <c r="L36" s="33" t="s">
        <v>132</v>
      </c>
      <c r="M36" s="34" t="s">
        <v>132</v>
      </c>
    </row>
    <row r="37" spans="1:13" ht="45.6" x14ac:dyDescent="0.3">
      <c r="A37" s="28" t="s">
        <v>133</v>
      </c>
      <c r="B37" s="29" t="s">
        <v>134</v>
      </c>
      <c r="C37" s="30" t="s">
        <v>135</v>
      </c>
      <c r="D37" s="30" t="s">
        <v>136</v>
      </c>
      <c r="E37" s="30" t="s">
        <v>34</v>
      </c>
      <c r="F37" s="31">
        <v>171500</v>
      </c>
      <c r="G37" s="31">
        <v>171500</v>
      </c>
      <c r="H37" s="31">
        <v>171500</v>
      </c>
      <c r="I37" s="30" t="s">
        <v>100</v>
      </c>
      <c r="J37" s="32" t="s">
        <v>101</v>
      </c>
      <c r="K37" s="33" t="s">
        <v>137</v>
      </c>
      <c r="L37" s="33" t="s">
        <v>137</v>
      </c>
      <c r="M37" s="34" t="s">
        <v>137</v>
      </c>
    </row>
    <row r="38" spans="1:13" ht="45.6" x14ac:dyDescent="0.3">
      <c r="A38" s="28" t="s">
        <v>138</v>
      </c>
      <c r="B38" s="29" t="s">
        <v>139</v>
      </c>
      <c r="C38" s="30" t="s">
        <v>140</v>
      </c>
      <c r="D38" s="30" t="s">
        <v>141</v>
      </c>
      <c r="E38" s="30" t="s">
        <v>34</v>
      </c>
      <c r="F38" s="31">
        <v>114540</v>
      </c>
      <c r="G38" s="31">
        <v>114540</v>
      </c>
      <c r="H38" s="31">
        <v>114540</v>
      </c>
      <c r="I38" s="30" t="s">
        <v>100</v>
      </c>
      <c r="J38" s="32" t="s">
        <v>101</v>
      </c>
      <c r="K38" s="33" t="s">
        <v>142</v>
      </c>
      <c r="L38" s="33" t="s">
        <v>142</v>
      </c>
      <c r="M38" s="34" t="s">
        <v>142</v>
      </c>
    </row>
    <row r="39" spans="1:13" ht="45.6" x14ac:dyDescent="0.3">
      <c r="A39" s="28" t="s">
        <v>143</v>
      </c>
      <c r="B39" s="29" t="s">
        <v>144</v>
      </c>
      <c r="C39" s="30" t="s">
        <v>145</v>
      </c>
      <c r="D39" s="30" t="s">
        <v>146</v>
      </c>
      <c r="E39" s="30" t="s">
        <v>34</v>
      </c>
      <c r="F39" s="31">
        <v>112820</v>
      </c>
      <c r="G39" s="31">
        <v>112820</v>
      </c>
      <c r="H39" s="31">
        <v>112820</v>
      </c>
      <c r="I39" s="30" t="s">
        <v>100</v>
      </c>
      <c r="J39" s="32" t="s">
        <v>101</v>
      </c>
      <c r="K39" s="33" t="s">
        <v>147</v>
      </c>
      <c r="L39" s="33" t="s">
        <v>147</v>
      </c>
      <c r="M39" s="34" t="s">
        <v>147</v>
      </c>
    </row>
    <row r="40" spans="1:13" ht="45.6" x14ac:dyDescent="0.3">
      <c r="A40" s="28" t="s">
        <v>148</v>
      </c>
      <c r="B40" s="29" t="s">
        <v>149</v>
      </c>
      <c r="C40" s="30" t="s">
        <v>150</v>
      </c>
      <c r="D40" s="30" t="s">
        <v>151</v>
      </c>
      <c r="E40" s="30" t="s">
        <v>34</v>
      </c>
      <c r="F40" s="31">
        <v>84080</v>
      </c>
      <c r="G40" s="31">
        <v>84080</v>
      </c>
      <c r="H40" s="31">
        <v>84080</v>
      </c>
      <c r="I40" s="30" t="s">
        <v>100</v>
      </c>
      <c r="J40" s="32" t="s">
        <v>101</v>
      </c>
      <c r="K40" s="33" t="s">
        <v>152</v>
      </c>
      <c r="L40" s="33" t="s">
        <v>152</v>
      </c>
      <c r="M40" s="34" t="s">
        <v>152</v>
      </c>
    </row>
    <row r="41" spans="1:13" ht="45.6" x14ac:dyDescent="0.3">
      <c r="A41" s="28" t="s">
        <v>153</v>
      </c>
      <c r="B41" s="29" t="s">
        <v>154</v>
      </c>
      <c r="C41" s="30" t="s">
        <v>155</v>
      </c>
      <c r="D41" s="30" t="s">
        <v>156</v>
      </c>
      <c r="E41" s="30" t="s">
        <v>34</v>
      </c>
      <c r="F41" s="31">
        <v>155460</v>
      </c>
      <c r="G41" s="31">
        <v>155460</v>
      </c>
      <c r="H41" s="31">
        <v>155460</v>
      </c>
      <c r="I41" s="30" t="s">
        <v>100</v>
      </c>
      <c r="J41" s="32" t="s">
        <v>101</v>
      </c>
      <c r="K41" s="33" t="s">
        <v>157</v>
      </c>
      <c r="L41" s="33" t="s">
        <v>157</v>
      </c>
      <c r="M41" s="34" t="s">
        <v>157</v>
      </c>
    </row>
    <row r="42" spans="1:13" ht="45.6" x14ac:dyDescent="0.3">
      <c r="A42" s="28" t="s">
        <v>158</v>
      </c>
      <c r="B42" s="29" t="s">
        <v>159</v>
      </c>
      <c r="C42" s="30" t="s">
        <v>160</v>
      </c>
      <c r="D42" s="30" t="s">
        <v>161</v>
      </c>
      <c r="E42" s="30" t="s">
        <v>34</v>
      </c>
      <c r="F42" s="31">
        <v>557050</v>
      </c>
      <c r="G42" s="31">
        <v>557050</v>
      </c>
      <c r="H42" s="31">
        <v>557050</v>
      </c>
      <c r="I42" s="30" t="s">
        <v>100</v>
      </c>
      <c r="J42" s="32" t="s">
        <v>101</v>
      </c>
      <c r="K42" s="33" t="s">
        <v>162</v>
      </c>
      <c r="L42" s="33" t="s">
        <v>162</v>
      </c>
      <c r="M42" s="34" t="s">
        <v>162</v>
      </c>
    </row>
    <row r="43" spans="1:13" ht="45.6" x14ac:dyDescent="0.3">
      <c r="A43" s="28" t="s">
        <v>163</v>
      </c>
      <c r="B43" s="29" t="s">
        <v>164</v>
      </c>
      <c r="C43" s="30" t="s">
        <v>165</v>
      </c>
      <c r="D43" s="30" t="s">
        <v>166</v>
      </c>
      <c r="E43" s="30" t="s">
        <v>34</v>
      </c>
      <c r="F43" s="31">
        <v>76870</v>
      </c>
      <c r="G43" s="31">
        <v>78870</v>
      </c>
      <c r="H43" s="31">
        <v>78870</v>
      </c>
      <c r="I43" s="30" t="s">
        <v>100</v>
      </c>
      <c r="J43" s="32" t="s">
        <v>101</v>
      </c>
      <c r="K43" s="33" t="s">
        <v>167</v>
      </c>
      <c r="L43" s="33" t="s">
        <v>167</v>
      </c>
      <c r="M43" s="34" t="s">
        <v>167</v>
      </c>
    </row>
    <row r="44" spans="1:13" ht="45.6" x14ac:dyDescent="0.3">
      <c r="A44" s="28" t="s">
        <v>168</v>
      </c>
      <c r="B44" s="29" t="s">
        <v>169</v>
      </c>
      <c r="C44" s="30" t="s">
        <v>17</v>
      </c>
      <c r="D44" s="30" t="s">
        <v>170</v>
      </c>
      <c r="E44" s="30"/>
      <c r="F44" s="31">
        <v>13000</v>
      </c>
      <c r="G44" s="31">
        <v>14300</v>
      </c>
      <c r="H44" s="31">
        <v>14300</v>
      </c>
      <c r="I44" s="30" t="s">
        <v>171</v>
      </c>
      <c r="J44" s="32" t="s">
        <v>30</v>
      </c>
      <c r="K44" s="33" t="s">
        <v>54</v>
      </c>
      <c r="L44" s="33" t="s">
        <v>25</v>
      </c>
      <c r="M44" s="34" t="s">
        <v>25</v>
      </c>
    </row>
    <row r="45" spans="1:13" ht="91.2" x14ac:dyDescent="0.3">
      <c r="A45" s="21" t="s">
        <v>172</v>
      </c>
      <c r="B45" s="22" t="s">
        <v>173</v>
      </c>
      <c r="C45" s="23" t="s">
        <v>17</v>
      </c>
      <c r="D45" s="23" t="s">
        <v>21</v>
      </c>
      <c r="E45" s="23" t="s">
        <v>28</v>
      </c>
      <c r="F45" s="24">
        <f>SUM(F46:F49)</f>
        <v>5000</v>
      </c>
      <c r="G45" s="24">
        <f>SUM(G46:G49)</f>
        <v>5000</v>
      </c>
      <c r="H45" s="24">
        <f>SUM(H46:H49)</f>
        <v>5000</v>
      </c>
      <c r="I45" s="23" t="s">
        <v>174</v>
      </c>
      <c r="J45" s="25" t="s">
        <v>175</v>
      </c>
      <c r="K45" s="26" t="s">
        <v>176</v>
      </c>
      <c r="L45" s="26" t="s">
        <v>176</v>
      </c>
      <c r="M45" s="27" t="s">
        <v>176</v>
      </c>
    </row>
    <row r="46" spans="1:13" ht="45.6" x14ac:dyDescent="0.3">
      <c r="A46" s="28" t="s">
        <v>177</v>
      </c>
      <c r="B46" s="29" t="s">
        <v>178</v>
      </c>
      <c r="C46" s="30" t="s">
        <v>160</v>
      </c>
      <c r="D46" s="30" t="s">
        <v>161</v>
      </c>
      <c r="E46" s="30" t="s">
        <v>34</v>
      </c>
      <c r="F46" s="31">
        <v>0</v>
      </c>
      <c r="G46" s="31">
        <v>0</v>
      </c>
      <c r="H46" s="31">
        <v>0</v>
      </c>
      <c r="I46" s="30" t="s">
        <v>179</v>
      </c>
      <c r="J46" s="32" t="s">
        <v>30</v>
      </c>
      <c r="K46" s="33" t="s">
        <v>54</v>
      </c>
      <c r="L46" s="33" t="s">
        <v>54</v>
      </c>
      <c r="M46" s="34" t="s">
        <v>54</v>
      </c>
    </row>
    <row r="47" spans="1:13" ht="91.2" x14ac:dyDescent="0.3">
      <c r="A47" s="28" t="s">
        <v>180</v>
      </c>
      <c r="B47" s="29" t="s">
        <v>181</v>
      </c>
      <c r="C47" s="30" t="s">
        <v>17</v>
      </c>
      <c r="D47" s="30" t="s">
        <v>21</v>
      </c>
      <c r="E47" s="30" t="s">
        <v>34</v>
      </c>
      <c r="F47" s="31">
        <v>5000</v>
      </c>
      <c r="G47" s="31">
        <v>5000</v>
      </c>
      <c r="H47" s="31">
        <v>5000</v>
      </c>
      <c r="I47" s="30" t="s">
        <v>182</v>
      </c>
      <c r="J47" s="32" t="s">
        <v>49</v>
      </c>
      <c r="K47" s="33" t="s">
        <v>183</v>
      </c>
      <c r="L47" s="33" t="s">
        <v>183</v>
      </c>
      <c r="M47" s="34" t="s">
        <v>183</v>
      </c>
    </row>
    <row r="48" spans="1:13" ht="68.400000000000006" x14ac:dyDescent="0.3">
      <c r="A48" s="28" t="s">
        <v>184</v>
      </c>
      <c r="B48" s="29" t="s">
        <v>185</v>
      </c>
      <c r="C48" s="30" t="s">
        <v>17</v>
      </c>
      <c r="D48" s="30" t="s">
        <v>21</v>
      </c>
      <c r="E48" s="30" t="s">
        <v>34</v>
      </c>
      <c r="F48" s="31">
        <v>0</v>
      </c>
      <c r="G48" s="31">
        <v>0</v>
      </c>
      <c r="H48" s="31">
        <v>0</v>
      </c>
      <c r="I48" s="30" t="s">
        <v>186</v>
      </c>
      <c r="J48" s="32" t="s">
        <v>30</v>
      </c>
      <c r="K48" s="33" t="s">
        <v>25</v>
      </c>
      <c r="L48" s="33" t="s">
        <v>25</v>
      </c>
      <c r="M48" s="34" t="s">
        <v>25</v>
      </c>
    </row>
    <row r="49" spans="1:13" ht="91.2" x14ac:dyDescent="0.3">
      <c r="A49" s="28" t="s">
        <v>187</v>
      </c>
      <c r="B49" s="29" t="s">
        <v>188</v>
      </c>
      <c r="C49" s="30" t="s">
        <v>17</v>
      </c>
      <c r="D49" s="30" t="s">
        <v>21</v>
      </c>
      <c r="E49" s="30" t="s">
        <v>34</v>
      </c>
      <c r="F49" s="31">
        <v>0</v>
      </c>
      <c r="G49" s="31">
        <v>0</v>
      </c>
      <c r="H49" s="31">
        <v>0</v>
      </c>
      <c r="I49" s="30" t="s">
        <v>189</v>
      </c>
      <c r="J49" s="32" t="s">
        <v>30</v>
      </c>
      <c r="K49" s="33" t="s">
        <v>25</v>
      </c>
      <c r="L49" s="33" t="s">
        <v>25</v>
      </c>
      <c r="M49" s="34" t="s">
        <v>25</v>
      </c>
    </row>
    <row r="50" spans="1:13" ht="68.400000000000006" x14ac:dyDescent="0.3">
      <c r="A50" s="21" t="s">
        <v>190</v>
      </c>
      <c r="B50" s="22" t="s">
        <v>191</v>
      </c>
      <c r="C50" s="23" t="s">
        <v>17</v>
      </c>
      <c r="D50" s="23" t="s">
        <v>21</v>
      </c>
      <c r="E50" s="23" t="s">
        <v>28</v>
      </c>
      <c r="F50" s="24">
        <f>SUM(F51:F51)</f>
        <v>0</v>
      </c>
      <c r="G50" s="24">
        <f>SUM(G51:G51)</f>
        <v>0</v>
      </c>
      <c r="H50" s="24">
        <f>SUM(H51:H51)</f>
        <v>0</v>
      </c>
      <c r="I50" s="23" t="s">
        <v>192</v>
      </c>
      <c r="J50" s="25" t="s">
        <v>175</v>
      </c>
      <c r="K50" s="26" t="s">
        <v>25</v>
      </c>
      <c r="L50" s="26" t="s">
        <v>25</v>
      </c>
      <c r="M50" s="27" t="s">
        <v>25</v>
      </c>
    </row>
    <row r="51" spans="1:13" ht="45.6" x14ac:dyDescent="0.3">
      <c r="A51" s="28" t="s">
        <v>193</v>
      </c>
      <c r="B51" s="29" t="s">
        <v>194</v>
      </c>
      <c r="C51" s="30" t="s">
        <v>195</v>
      </c>
      <c r="D51" s="30" t="s">
        <v>21</v>
      </c>
      <c r="E51" s="30" t="s">
        <v>34</v>
      </c>
      <c r="F51" s="31">
        <v>0</v>
      </c>
      <c r="G51" s="31">
        <v>0</v>
      </c>
      <c r="H51" s="31">
        <v>0</v>
      </c>
      <c r="I51" s="30" t="s">
        <v>196</v>
      </c>
      <c r="J51" s="32" t="s">
        <v>30</v>
      </c>
      <c r="K51" s="33" t="s">
        <v>25</v>
      </c>
      <c r="L51" s="33" t="s">
        <v>25</v>
      </c>
      <c r="M51" s="34" t="s">
        <v>54</v>
      </c>
    </row>
    <row r="52" spans="1:13" ht="45.6" x14ac:dyDescent="0.3">
      <c r="A52" s="21" t="s">
        <v>197</v>
      </c>
      <c r="B52" s="22" t="s">
        <v>198</v>
      </c>
      <c r="C52" s="23" t="s">
        <v>17</v>
      </c>
      <c r="D52" s="23" t="s">
        <v>199</v>
      </c>
      <c r="E52" s="23" t="s">
        <v>28</v>
      </c>
      <c r="F52" s="24">
        <f>SUM(F53:F53)</f>
        <v>86000</v>
      </c>
      <c r="G52" s="24">
        <f>SUM(G53:G53)</f>
        <v>86000</v>
      </c>
      <c r="H52" s="24">
        <f>SUM(H53:H53)</f>
        <v>86000</v>
      </c>
      <c r="I52" s="23" t="s">
        <v>200</v>
      </c>
      <c r="J52" s="25" t="s">
        <v>30</v>
      </c>
      <c r="K52" s="26" t="s">
        <v>54</v>
      </c>
      <c r="L52" s="26" t="s">
        <v>54</v>
      </c>
      <c r="M52" s="27" t="s">
        <v>54</v>
      </c>
    </row>
    <row r="53" spans="1:13" ht="45.6" x14ac:dyDescent="0.3">
      <c r="A53" s="28" t="s">
        <v>201</v>
      </c>
      <c r="B53" s="29" t="s">
        <v>202</v>
      </c>
      <c r="C53" s="30" t="s">
        <v>17</v>
      </c>
      <c r="D53" s="30" t="s">
        <v>199</v>
      </c>
      <c r="E53" s="30"/>
      <c r="F53" s="31">
        <v>86000</v>
      </c>
      <c r="G53" s="31">
        <v>86000</v>
      </c>
      <c r="H53" s="31">
        <v>86000</v>
      </c>
      <c r="I53" s="30" t="s">
        <v>203</v>
      </c>
      <c r="J53" s="32" t="s">
        <v>30</v>
      </c>
      <c r="K53" s="33" t="s">
        <v>54</v>
      </c>
      <c r="L53" s="33" t="s">
        <v>25</v>
      </c>
      <c r="M53" s="34" t="s">
        <v>25</v>
      </c>
    </row>
    <row r="54" spans="1:13" ht="45.6" x14ac:dyDescent="0.3">
      <c r="A54" s="21" t="s">
        <v>204</v>
      </c>
      <c r="B54" s="22" t="s">
        <v>205</v>
      </c>
      <c r="C54" s="23" t="s">
        <v>17</v>
      </c>
      <c r="D54" s="23" t="s">
        <v>199</v>
      </c>
      <c r="E54" s="23" t="s">
        <v>28</v>
      </c>
      <c r="F54" s="24">
        <f>SUM(F55:F56)</f>
        <v>60000</v>
      </c>
      <c r="G54" s="24">
        <f>SUM(G55:G56)</f>
        <v>60000</v>
      </c>
      <c r="H54" s="24">
        <f>SUM(H55:H56)</f>
        <v>60000</v>
      </c>
      <c r="I54" s="23" t="s">
        <v>206</v>
      </c>
      <c r="J54" s="25" t="s">
        <v>30</v>
      </c>
      <c r="K54" s="26" t="s">
        <v>58</v>
      </c>
      <c r="L54" s="26" t="s">
        <v>58</v>
      </c>
      <c r="M54" s="27" t="s">
        <v>58</v>
      </c>
    </row>
    <row r="55" spans="1:13" ht="45.6" x14ac:dyDescent="0.3">
      <c r="A55" s="28" t="s">
        <v>207</v>
      </c>
      <c r="B55" s="29" t="s">
        <v>208</v>
      </c>
      <c r="C55" s="30" t="s">
        <v>17</v>
      </c>
      <c r="D55" s="30" t="s">
        <v>199</v>
      </c>
      <c r="E55" s="30" t="s">
        <v>34</v>
      </c>
      <c r="F55" s="31">
        <v>0</v>
      </c>
      <c r="G55" s="31">
        <v>0</v>
      </c>
      <c r="H55" s="31">
        <v>0</v>
      </c>
      <c r="I55" s="30" t="s">
        <v>209</v>
      </c>
      <c r="J55" s="32" t="s">
        <v>30</v>
      </c>
      <c r="K55" s="33" t="s">
        <v>25</v>
      </c>
      <c r="L55" s="33" t="s">
        <v>25</v>
      </c>
      <c r="M55" s="34" t="s">
        <v>25</v>
      </c>
    </row>
    <row r="56" spans="1:13" ht="45.6" x14ac:dyDescent="0.3">
      <c r="A56" s="28" t="s">
        <v>210</v>
      </c>
      <c r="B56" s="29" t="s">
        <v>211</v>
      </c>
      <c r="C56" s="30" t="s">
        <v>17</v>
      </c>
      <c r="D56" s="30" t="s">
        <v>199</v>
      </c>
      <c r="E56" s="30" t="s">
        <v>34</v>
      </c>
      <c r="F56" s="31">
        <v>60000</v>
      </c>
      <c r="G56" s="31">
        <v>60000</v>
      </c>
      <c r="H56" s="31">
        <v>60000</v>
      </c>
      <c r="I56" s="30" t="s">
        <v>212</v>
      </c>
      <c r="J56" s="32" t="s">
        <v>30</v>
      </c>
      <c r="K56" s="33" t="s">
        <v>58</v>
      </c>
      <c r="L56" s="33" t="s">
        <v>58</v>
      </c>
      <c r="M56" s="34" t="s">
        <v>58</v>
      </c>
    </row>
    <row r="57" spans="1:13" ht="91.2" x14ac:dyDescent="0.3">
      <c r="A57" s="21" t="s">
        <v>213</v>
      </c>
      <c r="B57" s="22" t="s">
        <v>214</v>
      </c>
      <c r="C57" s="23" t="s">
        <v>17</v>
      </c>
      <c r="D57" s="23" t="s">
        <v>199</v>
      </c>
      <c r="E57" s="23" t="s">
        <v>28</v>
      </c>
      <c r="F57" s="24">
        <f>SUM(F58:F59)</f>
        <v>5000</v>
      </c>
      <c r="G57" s="24">
        <f>SUM(G58:G59)</f>
        <v>5000</v>
      </c>
      <c r="H57" s="24">
        <f>SUM(H58:H59)</f>
        <v>5000</v>
      </c>
      <c r="I57" s="23" t="s">
        <v>215</v>
      </c>
      <c r="J57" s="25" t="s">
        <v>30</v>
      </c>
      <c r="K57" s="26" t="s">
        <v>216</v>
      </c>
      <c r="L57" s="26" t="s">
        <v>25</v>
      </c>
      <c r="M57" s="27" t="s">
        <v>25</v>
      </c>
    </row>
    <row r="58" spans="1:13" x14ac:dyDescent="0.3">
      <c r="A58" s="35"/>
      <c r="B58" s="36"/>
      <c r="C58" s="37"/>
      <c r="D58" s="37"/>
      <c r="E58" s="37"/>
      <c r="F58" s="38">
        <v>0</v>
      </c>
      <c r="G58" s="38">
        <v>0</v>
      </c>
      <c r="H58" s="38">
        <v>0</v>
      </c>
      <c r="I58" s="37" t="s">
        <v>217</v>
      </c>
      <c r="J58" s="39" t="s">
        <v>30</v>
      </c>
      <c r="K58" s="40" t="s">
        <v>218</v>
      </c>
      <c r="L58" s="40" t="s">
        <v>25</v>
      </c>
      <c r="M58" s="41" t="s">
        <v>25</v>
      </c>
    </row>
    <row r="59" spans="1:13" ht="114" x14ac:dyDescent="0.3">
      <c r="A59" s="28" t="s">
        <v>219</v>
      </c>
      <c r="B59" s="29" t="s">
        <v>220</v>
      </c>
      <c r="C59" s="30" t="s">
        <v>17</v>
      </c>
      <c r="D59" s="30" t="s">
        <v>199</v>
      </c>
      <c r="E59" s="30" t="s">
        <v>34</v>
      </c>
      <c r="F59" s="31">
        <v>5000</v>
      </c>
      <c r="G59" s="31">
        <v>5000</v>
      </c>
      <c r="H59" s="31">
        <v>5000</v>
      </c>
      <c r="I59" s="30" t="s">
        <v>221</v>
      </c>
      <c r="J59" s="32" t="s">
        <v>30</v>
      </c>
      <c r="K59" s="33" t="s">
        <v>183</v>
      </c>
      <c r="L59" s="33" t="s">
        <v>183</v>
      </c>
      <c r="M59" s="34" t="s">
        <v>183</v>
      </c>
    </row>
    <row r="60" spans="1:13" ht="45.6" x14ac:dyDescent="0.3">
      <c r="A60" s="21" t="s">
        <v>222</v>
      </c>
      <c r="B60" s="22" t="s">
        <v>223</v>
      </c>
      <c r="C60" s="23" t="s">
        <v>17</v>
      </c>
      <c r="D60" s="23" t="s">
        <v>199</v>
      </c>
      <c r="E60" s="23" t="s">
        <v>28</v>
      </c>
      <c r="F60" s="24">
        <f>SUM(F61:F61)</f>
        <v>0</v>
      </c>
      <c r="G60" s="24">
        <f>SUM(G61:G61)</f>
        <v>0</v>
      </c>
      <c r="H60" s="24">
        <f>SUM(H61:H61)</f>
        <v>0</v>
      </c>
      <c r="I60" s="23" t="s">
        <v>224</v>
      </c>
      <c r="J60" s="25" t="s">
        <v>30</v>
      </c>
      <c r="K60" s="26" t="s">
        <v>25</v>
      </c>
      <c r="L60" s="26" t="s">
        <v>25</v>
      </c>
      <c r="M60" s="27" t="s">
        <v>25</v>
      </c>
    </row>
    <row r="61" spans="1:13" ht="45.6" x14ac:dyDescent="0.3">
      <c r="A61" s="28" t="s">
        <v>225</v>
      </c>
      <c r="B61" s="29" t="s">
        <v>226</v>
      </c>
      <c r="C61" s="30" t="s">
        <v>17</v>
      </c>
      <c r="D61" s="30" t="s">
        <v>199</v>
      </c>
      <c r="E61" s="30"/>
      <c r="F61" s="31">
        <v>0</v>
      </c>
      <c r="G61" s="31">
        <v>0</v>
      </c>
      <c r="H61" s="31">
        <v>0</v>
      </c>
      <c r="I61" s="30"/>
      <c r="J61" s="32"/>
      <c r="K61" s="33"/>
      <c r="L61" s="33"/>
      <c r="M61" s="34"/>
    </row>
    <row r="62" spans="1:13" ht="136.80000000000001" x14ac:dyDescent="0.3">
      <c r="A62" s="21" t="s">
        <v>227</v>
      </c>
      <c r="B62" s="22" t="s">
        <v>228</v>
      </c>
      <c r="C62" s="23" t="s">
        <v>17</v>
      </c>
      <c r="D62" s="23" t="s">
        <v>199</v>
      </c>
      <c r="E62" s="23" t="s">
        <v>229</v>
      </c>
      <c r="F62" s="24">
        <f>SUM(F63:F63)</f>
        <v>0</v>
      </c>
      <c r="G62" s="24">
        <f>SUM(G63:G63)</f>
        <v>0</v>
      </c>
      <c r="H62" s="24">
        <f>SUM(H63:H63)</f>
        <v>0</v>
      </c>
      <c r="I62" s="23" t="s">
        <v>230</v>
      </c>
      <c r="J62" s="25" t="s">
        <v>231</v>
      </c>
      <c r="K62" s="26" t="s">
        <v>25</v>
      </c>
      <c r="L62" s="26" t="s">
        <v>25</v>
      </c>
      <c r="M62" s="27" t="s">
        <v>25</v>
      </c>
    </row>
    <row r="63" spans="1:13" ht="45.6" x14ac:dyDescent="0.3">
      <c r="A63" s="28" t="s">
        <v>232</v>
      </c>
      <c r="B63" s="29" t="s">
        <v>211</v>
      </c>
      <c r="C63" s="30" t="s">
        <v>17</v>
      </c>
      <c r="D63" s="30" t="s">
        <v>199</v>
      </c>
      <c r="E63" s="30" t="s">
        <v>233</v>
      </c>
      <c r="F63" s="31">
        <v>0</v>
      </c>
      <c r="G63" s="31">
        <v>0</v>
      </c>
      <c r="H63" s="31">
        <v>0</v>
      </c>
      <c r="I63" s="30" t="s">
        <v>212</v>
      </c>
      <c r="J63" s="32" t="s">
        <v>30</v>
      </c>
      <c r="K63" s="33" t="s">
        <v>25</v>
      </c>
      <c r="L63" s="33" t="s">
        <v>25</v>
      </c>
      <c r="M63" s="34" t="s">
        <v>25</v>
      </c>
    </row>
    <row r="64" spans="1:13" ht="68.400000000000006" x14ac:dyDescent="0.3">
      <c r="A64" s="14" t="s">
        <v>234</v>
      </c>
      <c r="B64" s="15" t="s">
        <v>235</v>
      </c>
      <c r="C64" s="16" t="s">
        <v>17</v>
      </c>
      <c r="D64" s="16" t="s">
        <v>199</v>
      </c>
      <c r="E64" s="16"/>
      <c r="F64" s="17">
        <f>F65+F66+F72+F74</f>
        <v>491336</v>
      </c>
      <c r="G64" s="17">
        <f>G65+G66+G72+G74</f>
        <v>491336</v>
      </c>
      <c r="H64" s="17">
        <f>H65+H66+H72+H74</f>
        <v>491336</v>
      </c>
      <c r="I64" s="16" t="s">
        <v>236</v>
      </c>
      <c r="J64" s="18" t="s">
        <v>23</v>
      </c>
      <c r="K64" s="19" t="s">
        <v>31</v>
      </c>
      <c r="L64" s="19" t="s">
        <v>25</v>
      </c>
      <c r="M64" s="20" t="s">
        <v>25</v>
      </c>
    </row>
    <row r="65" spans="1:13" ht="45.6" x14ac:dyDescent="0.3">
      <c r="A65" s="35"/>
      <c r="B65" s="36"/>
      <c r="C65" s="37"/>
      <c r="D65" s="37"/>
      <c r="E65" s="37"/>
      <c r="F65" s="38">
        <v>0</v>
      </c>
      <c r="G65" s="38">
        <v>0</v>
      </c>
      <c r="H65" s="38">
        <v>0</v>
      </c>
      <c r="I65" s="37" t="s">
        <v>237</v>
      </c>
      <c r="J65" s="39" t="s">
        <v>23</v>
      </c>
      <c r="K65" s="40" t="s">
        <v>238</v>
      </c>
      <c r="L65" s="40" t="s">
        <v>238</v>
      </c>
      <c r="M65" s="41" t="s">
        <v>238</v>
      </c>
    </row>
    <row r="66" spans="1:13" ht="68.400000000000006" x14ac:dyDescent="0.3">
      <c r="A66" s="21" t="s">
        <v>239</v>
      </c>
      <c r="B66" s="22" t="s">
        <v>240</v>
      </c>
      <c r="C66" s="23" t="s">
        <v>17</v>
      </c>
      <c r="D66" s="23" t="s">
        <v>199</v>
      </c>
      <c r="E66" s="23" t="s">
        <v>28</v>
      </c>
      <c r="F66" s="24">
        <f>SUM(F67:F71)</f>
        <v>471336</v>
      </c>
      <c r="G66" s="24">
        <f>SUM(G67:G71)</f>
        <v>471336</v>
      </c>
      <c r="H66" s="24">
        <f>SUM(H67:H71)</f>
        <v>471336</v>
      </c>
      <c r="I66" s="23" t="s">
        <v>241</v>
      </c>
      <c r="J66" s="25" t="s">
        <v>30</v>
      </c>
      <c r="K66" s="26" t="s">
        <v>54</v>
      </c>
      <c r="L66" s="26" t="s">
        <v>54</v>
      </c>
      <c r="M66" s="27" t="s">
        <v>54</v>
      </c>
    </row>
    <row r="67" spans="1:13" ht="45.6" x14ac:dyDescent="0.3">
      <c r="A67" s="28" t="s">
        <v>242</v>
      </c>
      <c r="B67" s="29" t="s">
        <v>243</v>
      </c>
      <c r="C67" s="30" t="s">
        <v>17</v>
      </c>
      <c r="D67" s="30" t="s">
        <v>21</v>
      </c>
      <c r="E67" s="30" t="s">
        <v>34</v>
      </c>
      <c r="F67" s="31">
        <v>30000</v>
      </c>
      <c r="G67" s="31">
        <v>30000</v>
      </c>
      <c r="H67" s="31">
        <v>30000</v>
      </c>
      <c r="I67" s="30" t="s">
        <v>244</v>
      </c>
      <c r="J67" s="32" t="s">
        <v>30</v>
      </c>
      <c r="K67" s="33" t="s">
        <v>58</v>
      </c>
      <c r="L67" s="33" t="s">
        <v>58</v>
      </c>
      <c r="M67" s="34" t="s">
        <v>58</v>
      </c>
    </row>
    <row r="68" spans="1:13" ht="45.6" x14ac:dyDescent="0.3">
      <c r="A68" s="28" t="s">
        <v>245</v>
      </c>
      <c r="B68" s="29" t="s">
        <v>246</v>
      </c>
      <c r="C68" s="30" t="s">
        <v>17</v>
      </c>
      <c r="D68" s="30" t="s">
        <v>21</v>
      </c>
      <c r="E68" s="30" t="s">
        <v>34</v>
      </c>
      <c r="F68" s="31">
        <v>200000</v>
      </c>
      <c r="G68" s="31">
        <v>200000</v>
      </c>
      <c r="H68" s="31">
        <v>200000</v>
      </c>
      <c r="I68" s="30" t="s">
        <v>247</v>
      </c>
      <c r="J68" s="32" t="s">
        <v>30</v>
      </c>
      <c r="K68" s="33" t="s">
        <v>248</v>
      </c>
      <c r="L68" s="33" t="s">
        <v>248</v>
      </c>
      <c r="M68" s="34" t="s">
        <v>248</v>
      </c>
    </row>
    <row r="69" spans="1:13" ht="45.6" x14ac:dyDescent="0.3">
      <c r="A69" s="28" t="s">
        <v>249</v>
      </c>
      <c r="B69" s="29" t="s">
        <v>250</v>
      </c>
      <c r="C69" s="30" t="s">
        <v>17</v>
      </c>
      <c r="D69" s="30" t="s">
        <v>21</v>
      </c>
      <c r="E69" s="30" t="s">
        <v>34</v>
      </c>
      <c r="F69" s="31">
        <v>0</v>
      </c>
      <c r="G69" s="31">
        <v>0</v>
      </c>
      <c r="H69" s="31">
        <v>0</v>
      </c>
      <c r="I69" s="30" t="s">
        <v>251</v>
      </c>
      <c r="J69" s="32" t="s">
        <v>30</v>
      </c>
      <c r="K69" s="33" t="s">
        <v>25</v>
      </c>
      <c r="L69" s="33" t="s">
        <v>58</v>
      </c>
      <c r="M69" s="34" t="s">
        <v>58</v>
      </c>
    </row>
    <row r="70" spans="1:13" ht="45.6" x14ac:dyDescent="0.3">
      <c r="A70" s="28" t="s">
        <v>252</v>
      </c>
      <c r="B70" s="29" t="s">
        <v>253</v>
      </c>
      <c r="C70" s="30" t="s">
        <v>17</v>
      </c>
      <c r="D70" s="30" t="s">
        <v>199</v>
      </c>
      <c r="E70" s="30" t="s">
        <v>34</v>
      </c>
      <c r="F70" s="31">
        <v>241336</v>
      </c>
      <c r="G70" s="31">
        <v>241336</v>
      </c>
      <c r="H70" s="31">
        <v>241336</v>
      </c>
      <c r="I70" s="30" t="s">
        <v>254</v>
      </c>
      <c r="J70" s="32" t="s">
        <v>30</v>
      </c>
      <c r="K70" s="33" t="s">
        <v>248</v>
      </c>
      <c r="L70" s="33" t="s">
        <v>58</v>
      </c>
      <c r="M70" s="34" t="s">
        <v>58</v>
      </c>
    </row>
    <row r="71" spans="1:13" ht="45.6" x14ac:dyDescent="0.3">
      <c r="A71" s="28" t="s">
        <v>255</v>
      </c>
      <c r="B71" s="29" t="s">
        <v>256</v>
      </c>
      <c r="C71" s="30" t="s">
        <v>17</v>
      </c>
      <c r="D71" s="30" t="s">
        <v>21</v>
      </c>
      <c r="E71" s="30" t="s">
        <v>34</v>
      </c>
      <c r="F71" s="31">
        <v>0</v>
      </c>
      <c r="G71" s="31">
        <v>0</v>
      </c>
      <c r="H71" s="31">
        <v>0</v>
      </c>
      <c r="I71" s="30" t="s">
        <v>257</v>
      </c>
      <c r="J71" s="32" t="s">
        <v>30</v>
      </c>
      <c r="K71" s="33" t="s">
        <v>25</v>
      </c>
      <c r="L71" s="33" t="s">
        <v>54</v>
      </c>
      <c r="M71" s="34" t="s">
        <v>54</v>
      </c>
    </row>
    <row r="72" spans="1:13" ht="68.400000000000006" x14ac:dyDescent="0.3">
      <c r="A72" s="21" t="s">
        <v>258</v>
      </c>
      <c r="B72" s="22" t="s">
        <v>259</v>
      </c>
      <c r="C72" s="23" t="s">
        <v>17</v>
      </c>
      <c r="D72" s="23" t="s">
        <v>199</v>
      </c>
      <c r="E72" s="23" t="s">
        <v>28</v>
      </c>
      <c r="F72" s="24">
        <f>SUM(F73:F73)</f>
        <v>15000</v>
      </c>
      <c r="G72" s="24">
        <f>SUM(G73:G73)</f>
        <v>15000</v>
      </c>
      <c r="H72" s="24">
        <f>SUM(H73:H73)</f>
        <v>15000</v>
      </c>
      <c r="I72" s="23" t="s">
        <v>260</v>
      </c>
      <c r="J72" s="25" t="s">
        <v>261</v>
      </c>
      <c r="K72" s="26" t="s">
        <v>54</v>
      </c>
      <c r="L72" s="26" t="s">
        <v>54</v>
      </c>
      <c r="M72" s="27" t="s">
        <v>54</v>
      </c>
    </row>
    <row r="73" spans="1:13" ht="68.400000000000006" x14ac:dyDescent="0.3">
      <c r="A73" s="28" t="s">
        <v>262</v>
      </c>
      <c r="B73" s="29" t="s">
        <v>263</v>
      </c>
      <c r="C73" s="30" t="s">
        <v>17</v>
      </c>
      <c r="D73" s="30" t="s">
        <v>199</v>
      </c>
      <c r="E73" s="30" t="s">
        <v>34</v>
      </c>
      <c r="F73" s="31">
        <v>15000</v>
      </c>
      <c r="G73" s="31">
        <v>15000</v>
      </c>
      <c r="H73" s="31">
        <v>15000</v>
      </c>
      <c r="I73" s="30" t="s">
        <v>264</v>
      </c>
      <c r="J73" s="32" t="s">
        <v>30</v>
      </c>
      <c r="K73" s="33" t="s">
        <v>54</v>
      </c>
      <c r="L73" s="33" t="s">
        <v>54</v>
      </c>
      <c r="M73" s="34" t="s">
        <v>54</v>
      </c>
    </row>
    <row r="74" spans="1:13" ht="68.400000000000006" x14ac:dyDescent="0.3">
      <c r="A74" s="21" t="s">
        <v>265</v>
      </c>
      <c r="B74" s="22" t="s">
        <v>266</v>
      </c>
      <c r="C74" s="23" t="s">
        <v>17</v>
      </c>
      <c r="D74" s="23" t="s">
        <v>21</v>
      </c>
      <c r="E74" s="23" t="s">
        <v>28</v>
      </c>
      <c r="F74" s="24">
        <f>SUM(F75:F75)</f>
        <v>5000</v>
      </c>
      <c r="G74" s="24">
        <f>SUM(G75:G75)</f>
        <v>5000</v>
      </c>
      <c r="H74" s="24">
        <f>SUM(H75:H75)</f>
        <v>5000</v>
      </c>
      <c r="I74" s="23" t="s">
        <v>267</v>
      </c>
      <c r="J74" s="25" t="s">
        <v>30</v>
      </c>
      <c r="K74" s="26" t="s">
        <v>58</v>
      </c>
      <c r="L74" s="26" t="s">
        <v>58</v>
      </c>
      <c r="M74" s="27" t="s">
        <v>58</v>
      </c>
    </row>
    <row r="75" spans="1:13" ht="45.6" x14ac:dyDescent="0.3">
      <c r="A75" s="28" t="s">
        <v>268</v>
      </c>
      <c r="B75" s="29" t="s">
        <v>269</v>
      </c>
      <c r="C75" s="30" t="s">
        <v>17</v>
      </c>
      <c r="D75" s="30" t="s">
        <v>21</v>
      </c>
      <c r="E75" s="30" t="s">
        <v>34</v>
      </c>
      <c r="F75" s="31">
        <v>5000</v>
      </c>
      <c r="G75" s="31">
        <v>5000</v>
      </c>
      <c r="H75" s="31">
        <v>5000</v>
      </c>
      <c r="I75" s="30" t="s">
        <v>270</v>
      </c>
      <c r="J75" s="32" t="s">
        <v>261</v>
      </c>
      <c r="K75" s="33" t="s">
        <v>58</v>
      </c>
      <c r="L75" s="33" t="s">
        <v>58</v>
      </c>
      <c r="M75" s="34" t="s">
        <v>58</v>
      </c>
    </row>
    <row r="76" spans="1:13" ht="45.6" x14ac:dyDescent="0.3">
      <c r="A76" s="14" t="s">
        <v>271</v>
      </c>
      <c r="B76" s="15" t="s">
        <v>272</v>
      </c>
      <c r="C76" s="16" t="s">
        <v>17</v>
      </c>
      <c r="D76" s="16" t="s">
        <v>21</v>
      </c>
      <c r="E76" s="16"/>
      <c r="F76" s="17">
        <f>F77+F95+F97+F99+F102+F105</f>
        <v>3683820.45</v>
      </c>
      <c r="G76" s="17">
        <f>G77+G95+G97+G99+G102+G105</f>
        <v>3685370.45</v>
      </c>
      <c r="H76" s="17">
        <f>H77+H95+H97+H99+H102+H105</f>
        <v>3685820.45</v>
      </c>
      <c r="I76" s="16" t="s">
        <v>273</v>
      </c>
      <c r="J76" s="18" t="s">
        <v>23</v>
      </c>
      <c r="K76" s="19" t="s">
        <v>274</v>
      </c>
      <c r="L76" s="19" t="s">
        <v>25</v>
      </c>
      <c r="M76" s="20" t="s">
        <v>25</v>
      </c>
    </row>
    <row r="77" spans="1:13" ht="91.2" x14ac:dyDescent="0.3">
      <c r="A77" s="21" t="s">
        <v>275</v>
      </c>
      <c r="B77" s="22" t="s">
        <v>276</v>
      </c>
      <c r="C77" s="23" t="s">
        <v>17</v>
      </c>
      <c r="D77" s="23" t="s">
        <v>21</v>
      </c>
      <c r="E77" s="23" t="s">
        <v>28</v>
      </c>
      <c r="F77" s="24">
        <f>F78+F80+F81+F82+F83+F84+F85+F86+F87+F88+F89+F90+F91+F92+F93+F94</f>
        <v>3069800.45</v>
      </c>
      <c r="G77" s="24">
        <f>G78+G80+G81+G82+G83+G84+G85+G86+G87+G88+G89+G90+G91+G92+G93+G94</f>
        <v>3069800.45</v>
      </c>
      <c r="H77" s="24">
        <f>H78+H80+H81+H82+H83+H84+H85+H86+H87+H88+H89+H90+H91+H92+H93+H94</f>
        <v>3070250.45</v>
      </c>
      <c r="I77" s="23" t="s">
        <v>277</v>
      </c>
      <c r="J77" s="25" t="s">
        <v>261</v>
      </c>
      <c r="K77" s="26" t="s">
        <v>40</v>
      </c>
      <c r="L77" s="26" t="s">
        <v>25</v>
      </c>
      <c r="M77" s="27" t="s">
        <v>25</v>
      </c>
    </row>
    <row r="78" spans="1:13" ht="91.2" x14ac:dyDescent="0.3">
      <c r="A78" s="28" t="s">
        <v>278</v>
      </c>
      <c r="B78" s="29" t="s">
        <v>279</v>
      </c>
      <c r="C78" s="30" t="s">
        <v>17</v>
      </c>
      <c r="D78" s="30" t="s">
        <v>199</v>
      </c>
      <c r="E78" s="30" t="s">
        <v>34</v>
      </c>
      <c r="F78" s="42">
        <f>SUM(F79:F79)+2426800.45</f>
        <v>2426800.4500000002</v>
      </c>
      <c r="G78" s="42">
        <f>SUM(G79:G79)+2426800.45</f>
        <v>2426800.4500000002</v>
      </c>
      <c r="H78" s="42">
        <f>SUM(H79:H79)+2426800.45</f>
        <v>2426800.4500000002</v>
      </c>
      <c r="I78" s="30" t="s">
        <v>280</v>
      </c>
      <c r="J78" s="32" t="s">
        <v>261</v>
      </c>
      <c r="K78" s="33" t="s">
        <v>40</v>
      </c>
      <c r="L78" s="33" t="s">
        <v>25</v>
      </c>
      <c r="M78" s="34" t="s">
        <v>25</v>
      </c>
    </row>
    <row r="79" spans="1:13" ht="45.6" x14ac:dyDescent="0.3">
      <c r="A79" s="35"/>
      <c r="B79" s="36"/>
      <c r="C79" s="37"/>
      <c r="D79" s="37"/>
      <c r="E79" s="37"/>
      <c r="F79" s="38">
        <v>0</v>
      </c>
      <c r="G79" s="38">
        <v>0</v>
      </c>
      <c r="H79" s="38">
        <v>0</v>
      </c>
      <c r="I79" s="37" t="s">
        <v>281</v>
      </c>
      <c r="J79" s="39" t="s">
        <v>30</v>
      </c>
      <c r="K79" s="40" t="s">
        <v>40</v>
      </c>
      <c r="L79" s="40" t="s">
        <v>25</v>
      </c>
      <c r="M79" s="41" t="s">
        <v>25</v>
      </c>
    </row>
    <row r="80" spans="1:13" ht="68.400000000000006" x14ac:dyDescent="0.3">
      <c r="A80" s="28" t="s">
        <v>282</v>
      </c>
      <c r="B80" s="29" t="s">
        <v>283</v>
      </c>
      <c r="C80" s="30" t="s">
        <v>98</v>
      </c>
      <c r="D80" s="30" t="s">
        <v>99</v>
      </c>
      <c r="E80" s="30" t="s">
        <v>34</v>
      </c>
      <c r="F80" s="31">
        <v>28370</v>
      </c>
      <c r="G80" s="31">
        <v>28370</v>
      </c>
      <c r="H80" s="31">
        <v>28700</v>
      </c>
      <c r="I80" s="30" t="s">
        <v>284</v>
      </c>
      <c r="J80" s="32" t="s">
        <v>261</v>
      </c>
      <c r="K80" s="33" t="s">
        <v>285</v>
      </c>
      <c r="L80" s="33" t="s">
        <v>285</v>
      </c>
      <c r="M80" s="34" t="s">
        <v>285</v>
      </c>
    </row>
    <row r="81" spans="1:13" ht="68.400000000000006" x14ac:dyDescent="0.3">
      <c r="A81" s="28" t="s">
        <v>286</v>
      </c>
      <c r="B81" s="29" t="s">
        <v>287</v>
      </c>
      <c r="C81" s="30" t="s">
        <v>105</v>
      </c>
      <c r="D81" s="30" t="s">
        <v>106</v>
      </c>
      <c r="E81" s="30" t="s">
        <v>34</v>
      </c>
      <c r="F81" s="31">
        <v>27610</v>
      </c>
      <c r="G81" s="31">
        <v>27610</v>
      </c>
      <c r="H81" s="31">
        <v>27610</v>
      </c>
      <c r="I81" s="30" t="s">
        <v>284</v>
      </c>
      <c r="J81" s="32" t="s">
        <v>261</v>
      </c>
      <c r="K81" s="33" t="s">
        <v>288</v>
      </c>
      <c r="L81" s="33" t="s">
        <v>288</v>
      </c>
      <c r="M81" s="34" t="s">
        <v>288</v>
      </c>
    </row>
    <row r="82" spans="1:13" ht="68.400000000000006" x14ac:dyDescent="0.3">
      <c r="A82" s="28" t="s">
        <v>289</v>
      </c>
      <c r="B82" s="29" t="s">
        <v>290</v>
      </c>
      <c r="C82" s="30" t="s">
        <v>110</v>
      </c>
      <c r="D82" s="30" t="s">
        <v>111</v>
      </c>
      <c r="E82" s="30" t="s">
        <v>34</v>
      </c>
      <c r="F82" s="31">
        <v>44060</v>
      </c>
      <c r="G82" s="31">
        <v>44060</v>
      </c>
      <c r="H82" s="31">
        <v>44060</v>
      </c>
      <c r="I82" s="30" t="s">
        <v>284</v>
      </c>
      <c r="J82" s="32" t="s">
        <v>261</v>
      </c>
      <c r="K82" s="33" t="s">
        <v>291</v>
      </c>
      <c r="L82" s="33" t="s">
        <v>291</v>
      </c>
      <c r="M82" s="34" t="s">
        <v>291</v>
      </c>
    </row>
    <row r="83" spans="1:13" ht="68.400000000000006" x14ac:dyDescent="0.3">
      <c r="A83" s="28" t="s">
        <v>292</v>
      </c>
      <c r="B83" s="29" t="s">
        <v>293</v>
      </c>
      <c r="C83" s="30" t="s">
        <v>115</v>
      </c>
      <c r="D83" s="30" t="s">
        <v>116</v>
      </c>
      <c r="E83" s="30" t="s">
        <v>34</v>
      </c>
      <c r="F83" s="31">
        <v>42190</v>
      </c>
      <c r="G83" s="31">
        <v>42190</v>
      </c>
      <c r="H83" s="31">
        <v>42190</v>
      </c>
      <c r="I83" s="30" t="s">
        <v>284</v>
      </c>
      <c r="J83" s="32" t="s">
        <v>261</v>
      </c>
      <c r="K83" s="33" t="s">
        <v>294</v>
      </c>
      <c r="L83" s="33" t="s">
        <v>294</v>
      </c>
      <c r="M83" s="34" t="s">
        <v>294</v>
      </c>
    </row>
    <row r="84" spans="1:13" ht="68.400000000000006" x14ac:dyDescent="0.3">
      <c r="A84" s="28" t="s">
        <v>295</v>
      </c>
      <c r="B84" s="29" t="s">
        <v>296</v>
      </c>
      <c r="C84" s="30" t="s">
        <v>120</v>
      </c>
      <c r="D84" s="30" t="s">
        <v>121</v>
      </c>
      <c r="E84" s="30" t="s">
        <v>34</v>
      </c>
      <c r="F84" s="31">
        <v>39680</v>
      </c>
      <c r="G84" s="31">
        <v>39680</v>
      </c>
      <c r="H84" s="31">
        <v>39680</v>
      </c>
      <c r="I84" s="30" t="s">
        <v>284</v>
      </c>
      <c r="J84" s="32" t="s">
        <v>261</v>
      </c>
      <c r="K84" s="33" t="s">
        <v>297</v>
      </c>
      <c r="L84" s="33" t="s">
        <v>297</v>
      </c>
      <c r="M84" s="34" t="s">
        <v>297</v>
      </c>
    </row>
    <row r="85" spans="1:13" ht="68.400000000000006" x14ac:dyDescent="0.3">
      <c r="A85" s="28" t="s">
        <v>298</v>
      </c>
      <c r="B85" s="29" t="s">
        <v>299</v>
      </c>
      <c r="C85" s="30" t="s">
        <v>125</v>
      </c>
      <c r="D85" s="30" t="s">
        <v>126</v>
      </c>
      <c r="E85" s="30" t="s">
        <v>34</v>
      </c>
      <c r="F85" s="31">
        <v>28480</v>
      </c>
      <c r="G85" s="31">
        <v>28480</v>
      </c>
      <c r="H85" s="31">
        <v>28480</v>
      </c>
      <c r="I85" s="30" t="s">
        <v>284</v>
      </c>
      <c r="J85" s="32" t="s">
        <v>261</v>
      </c>
      <c r="K85" s="33" t="s">
        <v>300</v>
      </c>
      <c r="L85" s="33" t="s">
        <v>300</v>
      </c>
      <c r="M85" s="34" t="s">
        <v>300</v>
      </c>
    </row>
    <row r="86" spans="1:13" ht="68.400000000000006" x14ac:dyDescent="0.3">
      <c r="A86" s="28" t="s">
        <v>301</v>
      </c>
      <c r="B86" s="29" t="s">
        <v>302</v>
      </c>
      <c r="C86" s="30" t="s">
        <v>130</v>
      </c>
      <c r="D86" s="30" t="s">
        <v>131</v>
      </c>
      <c r="E86" s="30" t="s">
        <v>34</v>
      </c>
      <c r="F86" s="31">
        <v>21050</v>
      </c>
      <c r="G86" s="31">
        <v>21050</v>
      </c>
      <c r="H86" s="31">
        <v>21050</v>
      </c>
      <c r="I86" s="30" t="s">
        <v>284</v>
      </c>
      <c r="J86" s="32" t="s">
        <v>261</v>
      </c>
      <c r="K86" s="33" t="s">
        <v>303</v>
      </c>
      <c r="L86" s="33" t="s">
        <v>303</v>
      </c>
      <c r="M86" s="34" t="s">
        <v>303</v>
      </c>
    </row>
    <row r="87" spans="1:13" ht="68.400000000000006" x14ac:dyDescent="0.3">
      <c r="A87" s="28" t="s">
        <v>304</v>
      </c>
      <c r="B87" s="29" t="s">
        <v>305</v>
      </c>
      <c r="C87" s="30" t="s">
        <v>135</v>
      </c>
      <c r="D87" s="30" t="s">
        <v>136</v>
      </c>
      <c r="E87" s="30" t="s">
        <v>34</v>
      </c>
      <c r="F87" s="31">
        <v>47840</v>
      </c>
      <c r="G87" s="31">
        <v>47840</v>
      </c>
      <c r="H87" s="31">
        <v>47840</v>
      </c>
      <c r="I87" s="30" t="s">
        <v>284</v>
      </c>
      <c r="J87" s="32" t="s">
        <v>261</v>
      </c>
      <c r="K87" s="33" t="s">
        <v>306</v>
      </c>
      <c r="L87" s="33" t="s">
        <v>306</v>
      </c>
      <c r="M87" s="34" t="s">
        <v>306</v>
      </c>
    </row>
    <row r="88" spans="1:13" ht="68.400000000000006" x14ac:dyDescent="0.3">
      <c r="A88" s="28" t="s">
        <v>307</v>
      </c>
      <c r="B88" s="29" t="s">
        <v>308</v>
      </c>
      <c r="C88" s="30" t="s">
        <v>140</v>
      </c>
      <c r="D88" s="30" t="s">
        <v>141</v>
      </c>
      <c r="E88" s="30" t="s">
        <v>34</v>
      </c>
      <c r="F88" s="31">
        <v>35130</v>
      </c>
      <c r="G88" s="31">
        <v>35130</v>
      </c>
      <c r="H88" s="31">
        <v>35130</v>
      </c>
      <c r="I88" s="30" t="s">
        <v>284</v>
      </c>
      <c r="J88" s="32" t="s">
        <v>261</v>
      </c>
      <c r="K88" s="33" t="s">
        <v>309</v>
      </c>
      <c r="L88" s="33" t="s">
        <v>309</v>
      </c>
      <c r="M88" s="34" t="s">
        <v>309</v>
      </c>
    </row>
    <row r="89" spans="1:13" ht="68.400000000000006" x14ac:dyDescent="0.3">
      <c r="A89" s="28" t="s">
        <v>310</v>
      </c>
      <c r="B89" s="29" t="s">
        <v>311</v>
      </c>
      <c r="C89" s="30" t="s">
        <v>145</v>
      </c>
      <c r="D89" s="30" t="s">
        <v>146</v>
      </c>
      <c r="E89" s="30" t="s">
        <v>34</v>
      </c>
      <c r="F89" s="31">
        <v>30350</v>
      </c>
      <c r="G89" s="31">
        <v>30350</v>
      </c>
      <c r="H89" s="31">
        <v>30350</v>
      </c>
      <c r="I89" s="30" t="s">
        <v>284</v>
      </c>
      <c r="J89" s="32" t="s">
        <v>261</v>
      </c>
      <c r="K89" s="33" t="s">
        <v>312</v>
      </c>
      <c r="L89" s="33" t="s">
        <v>312</v>
      </c>
      <c r="M89" s="34" t="s">
        <v>312</v>
      </c>
    </row>
    <row r="90" spans="1:13" ht="68.400000000000006" x14ac:dyDescent="0.3">
      <c r="A90" s="28" t="s">
        <v>313</v>
      </c>
      <c r="B90" s="29" t="s">
        <v>314</v>
      </c>
      <c r="C90" s="30" t="s">
        <v>150</v>
      </c>
      <c r="D90" s="30" t="s">
        <v>151</v>
      </c>
      <c r="E90" s="30" t="s">
        <v>34</v>
      </c>
      <c r="F90" s="31">
        <v>15900</v>
      </c>
      <c r="G90" s="31">
        <v>15900</v>
      </c>
      <c r="H90" s="31">
        <v>15900</v>
      </c>
      <c r="I90" s="30" t="s">
        <v>284</v>
      </c>
      <c r="J90" s="32" t="s">
        <v>261</v>
      </c>
      <c r="K90" s="33" t="s">
        <v>315</v>
      </c>
      <c r="L90" s="33" t="s">
        <v>315</v>
      </c>
      <c r="M90" s="34" t="s">
        <v>315</v>
      </c>
    </row>
    <row r="91" spans="1:13" ht="68.400000000000006" x14ac:dyDescent="0.3">
      <c r="A91" s="28" t="s">
        <v>316</v>
      </c>
      <c r="B91" s="29" t="s">
        <v>317</v>
      </c>
      <c r="C91" s="30" t="s">
        <v>155</v>
      </c>
      <c r="D91" s="30" t="s">
        <v>156</v>
      </c>
      <c r="E91" s="30" t="s">
        <v>34</v>
      </c>
      <c r="F91" s="31">
        <v>22840</v>
      </c>
      <c r="G91" s="31">
        <v>22840</v>
      </c>
      <c r="H91" s="31">
        <v>22840</v>
      </c>
      <c r="I91" s="30" t="s">
        <v>284</v>
      </c>
      <c r="J91" s="32" t="s">
        <v>261</v>
      </c>
      <c r="K91" s="33" t="s">
        <v>318</v>
      </c>
      <c r="L91" s="33" t="s">
        <v>318</v>
      </c>
      <c r="M91" s="34" t="s">
        <v>318</v>
      </c>
    </row>
    <row r="92" spans="1:13" ht="68.400000000000006" x14ac:dyDescent="0.3">
      <c r="A92" s="28" t="s">
        <v>319</v>
      </c>
      <c r="B92" s="29" t="s">
        <v>320</v>
      </c>
      <c r="C92" s="30" t="s">
        <v>160</v>
      </c>
      <c r="D92" s="30" t="s">
        <v>161</v>
      </c>
      <c r="E92" s="30" t="s">
        <v>34</v>
      </c>
      <c r="F92" s="31">
        <v>92680</v>
      </c>
      <c r="G92" s="31">
        <v>92680</v>
      </c>
      <c r="H92" s="31">
        <v>92800</v>
      </c>
      <c r="I92" s="30" t="s">
        <v>284</v>
      </c>
      <c r="J92" s="32" t="s">
        <v>261</v>
      </c>
      <c r="K92" s="33" t="s">
        <v>321</v>
      </c>
      <c r="L92" s="33" t="s">
        <v>321</v>
      </c>
      <c r="M92" s="34" t="s">
        <v>321</v>
      </c>
    </row>
    <row r="93" spans="1:13" ht="68.400000000000006" x14ac:dyDescent="0.3">
      <c r="A93" s="28" t="s">
        <v>322</v>
      </c>
      <c r="B93" s="29" t="s">
        <v>323</v>
      </c>
      <c r="C93" s="30" t="s">
        <v>165</v>
      </c>
      <c r="D93" s="30" t="s">
        <v>166</v>
      </c>
      <c r="E93" s="30" t="s">
        <v>34</v>
      </c>
      <c r="F93" s="31">
        <v>16820</v>
      </c>
      <c r="G93" s="31">
        <v>16820</v>
      </c>
      <c r="H93" s="31">
        <v>16820</v>
      </c>
      <c r="I93" s="30" t="s">
        <v>284</v>
      </c>
      <c r="J93" s="32" t="s">
        <v>261</v>
      </c>
      <c r="K93" s="33" t="s">
        <v>324</v>
      </c>
      <c r="L93" s="33" t="s">
        <v>324</v>
      </c>
      <c r="M93" s="34" t="s">
        <v>324</v>
      </c>
    </row>
    <row r="94" spans="1:13" ht="91.2" x14ac:dyDescent="0.3">
      <c r="A94" s="28" t="s">
        <v>325</v>
      </c>
      <c r="B94" s="29" t="s">
        <v>326</v>
      </c>
      <c r="C94" s="30" t="s">
        <v>17</v>
      </c>
      <c r="D94" s="30" t="s">
        <v>21</v>
      </c>
      <c r="E94" s="30"/>
      <c r="F94" s="31">
        <v>150000</v>
      </c>
      <c r="G94" s="31">
        <v>150000</v>
      </c>
      <c r="H94" s="31">
        <v>150000</v>
      </c>
      <c r="I94" s="30" t="s">
        <v>186</v>
      </c>
      <c r="J94" s="32" t="s">
        <v>30</v>
      </c>
      <c r="K94" s="33" t="s">
        <v>58</v>
      </c>
      <c r="L94" s="33" t="s">
        <v>25</v>
      </c>
      <c r="M94" s="34" t="s">
        <v>25</v>
      </c>
    </row>
    <row r="95" spans="1:13" ht="68.400000000000006" x14ac:dyDescent="0.3">
      <c r="A95" s="21" t="s">
        <v>327</v>
      </c>
      <c r="B95" s="22" t="s">
        <v>328</v>
      </c>
      <c r="C95" s="23" t="s">
        <v>17</v>
      </c>
      <c r="D95" s="23" t="s">
        <v>199</v>
      </c>
      <c r="E95" s="23" t="s">
        <v>28</v>
      </c>
      <c r="F95" s="24">
        <f>SUM(F96:F96)</f>
        <v>200470</v>
      </c>
      <c r="G95" s="24">
        <f>SUM(G96:G96)</f>
        <v>200470</v>
      </c>
      <c r="H95" s="24">
        <f>SUM(H96:H96)</f>
        <v>200470</v>
      </c>
      <c r="I95" s="23" t="s">
        <v>329</v>
      </c>
      <c r="J95" s="25" t="s">
        <v>261</v>
      </c>
      <c r="K95" s="26" t="s">
        <v>58</v>
      </c>
      <c r="L95" s="26" t="s">
        <v>25</v>
      </c>
      <c r="M95" s="27" t="s">
        <v>25</v>
      </c>
    </row>
    <row r="96" spans="1:13" ht="68.400000000000006" x14ac:dyDescent="0.3">
      <c r="A96" s="28" t="s">
        <v>330</v>
      </c>
      <c r="B96" s="29" t="s">
        <v>331</v>
      </c>
      <c r="C96" s="30" t="s">
        <v>17</v>
      </c>
      <c r="D96" s="30" t="s">
        <v>199</v>
      </c>
      <c r="E96" s="30" t="s">
        <v>34</v>
      </c>
      <c r="F96" s="31">
        <v>200470</v>
      </c>
      <c r="G96" s="31">
        <v>200470</v>
      </c>
      <c r="H96" s="31">
        <v>200470</v>
      </c>
      <c r="I96" s="30" t="s">
        <v>332</v>
      </c>
      <c r="J96" s="32" t="s">
        <v>261</v>
      </c>
      <c r="K96" s="33" t="s">
        <v>58</v>
      </c>
      <c r="L96" s="33" t="s">
        <v>25</v>
      </c>
      <c r="M96" s="34" t="s">
        <v>25</v>
      </c>
    </row>
    <row r="97" spans="1:13" ht="136.80000000000001" x14ac:dyDescent="0.3">
      <c r="A97" s="21" t="s">
        <v>333</v>
      </c>
      <c r="B97" s="22" t="s">
        <v>334</v>
      </c>
      <c r="C97" s="23" t="s">
        <v>17</v>
      </c>
      <c r="D97" s="23" t="s">
        <v>199</v>
      </c>
      <c r="E97" s="23" t="s">
        <v>28</v>
      </c>
      <c r="F97" s="24">
        <f>SUM(F98:F98)</f>
        <v>20100</v>
      </c>
      <c r="G97" s="24">
        <f>SUM(G98:G98)</f>
        <v>20100</v>
      </c>
      <c r="H97" s="24">
        <f>SUM(H98:H98)</f>
        <v>20100</v>
      </c>
      <c r="I97" s="23" t="s">
        <v>335</v>
      </c>
      <c r="J97" s="25" t="s">
        <v>261</v>
      </c>
      <c r="K97" s="26" t="s">
        <v>336</v>
      </c>
      <c r="L97" s="26" t="s">
        <v>25</v>
      </c>
      <c r="M97" s="27" t="s">
        <v>25</v>
      </c>
    </row>
    <row r="98" spans="1:13" ht="68.400000000000006" x14ac:dyDescent="0.3">
      <c r="A98" s="28" t="s">
        <v>337</v>
      </c>
      <c r="B98" s="29" t="s">
        <v>338</v>
      </c>
      <c r="C98" s="30" t="s">
        <v>17</v>
      </c>
      <c r="D98" s="30" t="s">
        <v>199</v>
      </c>
      <c r="E98" s="30" t="s">
        <v>34</v>
      </c>
      <c r="F98" s="31">
        <v>20100</v>
      </c>
      <c r="G98" s="31">
        <v>20100</v>
      </c>
      <c r="H98" s="31">
        <v>20100</v>
      </c>
      <c r="I98" s="30" t="s">
        <v>339</v>
      </c>
      <c r="J98" s="32" t="s">
        <v>261</v>
      </c>
      <c r="K98" s="33" t="s">
        <v>336</v>
      </c>
      <c r="L98" s="33" t="s">
        <v>25</v>
      </c>
      <c r="M98" s="34" t="s">
        <v>25</v>
      </c>
    </row>
    <row r="99" spans="1:13" ht="91.2" x14ac:dyDescent="0.3">
      <c r="A99" s="21" t="s">
        <v>340</v>
      </c>
      <c r="B99" s="22" t="s">
        <v>341</v>
      </c>
      <c r="C99" s="23" t="s">
        <v>17</v>
      </c>
      <c r="D99" s="23" t="s">
        <v>199</v>
      </c>
      <c r="E99" s="23" t="s">
        <v>28</v>
      </c>
      <c r="F99" s="24">
        <f>SUM(F100:F101)</f>
        <v>377450</v>
      </c>
      <c r="G99" s="24">
        <f>SUM(G100:G101)</f>
        <v>379000</v>
      </c>
      <c r="H99" s="24">
        <f>SUM(H100:H101)</f>
        <v>379000</v>
      </c>
      <c r="I99" s="23" t="s">
        <v>342</v>
      </c>
      <c r="J99" s="25" t="s">
        <v>30</v>
      </c>
      <c r="K99" s="26" t="s">
        <v>40</v>
      </c>
      <c r="L99" s="26" t="s">
        <v>25</v>
      </c>
      <c r="M99" s="27" t="s">
        <v>25</v>
      </c>
    </row>
    <row r="100" spans="1:13" ht="45.6" x14ac:dyDescent="0.3">
      <c r="A100" s="28" t="s">
        <v>343</v>
      </c>
      <c r="B100" s="29" t="s">
        <v>344</v>
      </c>
      <c r="C100" s="30" t="s">
        <v>17</v>
      </c>
      <c r="D100" s="30" t="s">
        <v>199</v>
      </c>
      <c r="E100" s="30" t="s">
        <v>34</v>
      </c>
      <c r="F100" s="31">
        <v>278450</v>
      </c>
      <c r="G100" s="31">
        <v>280000</v>
      </c>
      <c r="H100" s="31">
        <v>280000</v>
      </c>
      <c r="I100" s="30" t="s">
        <v>345</v>
      </c>
      <c r="J100" s="32" t="s">
        <v>30</v>
      </c>
      <c r="K100" s="33" t="s">
        <v>40</v>
      </c>
      <c r="L100" s="33" t="s">
        <v>25</v>
      </c>
      <c r="M100" s="34" t="s">
        <v>25</v>
      </c>
    </row>
    <row r="101" spans="1:13" ht="68.400000000000006" x14ac:dyDescent="0.3">
      <c r="A101" s="28" t="s">
        <v>346</v>
      </c>
      <c r="B101" s="29" t="s">
        <v>347</v>
      </c>
      <c r="C101" s="30" t="s">
        <v>17</v>
      </c>
      <c r="D101" s="30" t="s">
        <v>199</v>
      </c>
      <c r="E101" s="30" t="s">
        <v>34</v>
      </c>
      <c r="F101" s="31">
        <v>99000</v>
      </c>
      <c r="G101" s="31">
        <v>99000</v>
      </c>
      <c r="H101" s="31">
        <v>99000</v>
      </c>
      <c r="I101" s="30" t="s">
        <v>348</v>
      </c>
      <c r="J101" s="32" t="s">
        <v>30</v>
      </c>
      <c r="K101" s="33" t="s">
        <v>58</v>
      </c>
      <c r="L101" s="33" t="s">
        <v>25</v>
      </c>
      <c r="M101" s="34" t="s">
        <v>25</v>
      </c>
    </row>
    <row r="102" spans="1:13" ht="91.2" x14ac:dyDescent="0.3">
      <c r="A102" s="21" t="s">
        <v>349</v>
      </c>
      <c r="B102" s="22" t="s">
        <v>350</v>
      </c>
      <c r="C102" s="23" t="s">
        <v>17</v>
      </c>
      <c r="D102" s="23" t="s">
        <v>199</v>
      </c>
      <c r="E102" s="23" t="s">
        <v>28</v>
      </c>
      <c r="F102" s="24">
        <f>SUM(F103:F104)</f>
        <v>16000</v>
      </c>
      <c r="G102" s="24">
        <f>SUM(G103:G104)</f>
        <v>16000</v>
      </c>
      <c r="H102" s="24">
        <f>SUM(H103:H104)</f>
        <v>16000</v>
      </c>
      <c r="I102" s="23" t="s">
        <v>351</v>
      </c>
      <c r="J102" s="25" t="s">
        <v>30</v>
      </c>
      <c r="K102" s="26" t="s">
        <v>78</v>
      </c>
      <c r="L102" s="26" t="s">
        <v>25</v>
      </c>
      <c r="M102" s="27" t="s">
        <v>25</v>
      </c>
    </row>
    <row r="103" spans="1:13" ht="68.400000000000006" x14ac:dyDescent="0.3">
      <c r="A103" s="28" t="s">
        <v>352</v>
      </c>
      <c r="B103" s="29" t="s">
        <v>353</v>
      </c>
      <c r="C103" s="30" t="s">
        <v>17</v>
      </c>
      <c r="D103" s="30" t="s">
        <v>199</v>
      </c>
      <c r="E103" s="30" t="s">
        <v>34</v>
      </c>
      <c r="F103" s="31">
        <v>1000</v>
      </c>
      <c r="G103" s="31">
        <v>1000</v>
      </c>
      <c r="H103" s="31">
        <v>1000</v>
      </c>
      <c r="I103" s="30" t="s">
        <v>354</v>
      </c>
      <c r="J103" s="32" t="s">
        <v>30</v>
      </c>
      <c r="K103" s="33" t="s">
        <v>78</v>
      </c>
      <c r="L103" s="33" t="s">
        <v>25</v>
      </c>
      <c r="M103" s="34" t="s">
        <v>25</v>
      </c>
    </row>
    <row r="104" spans="1:13" ht="45.6" x14ac:dyDescent="0.3">
      <c r="A104" s="28" t="s">
        <v>355</v>
      </c>
      <c r="B104" s="29" t="s">
        <v>356</v>
      </c>
      <c r="C104" s="30" t="s">
        <v>17</v>
      </c>
      <c r="D104" s="30" t="s">
        <v>199</v>
      </c>
      <c r="E104" s="30" t="s">
        <v>34</v>
      </c>
      <c r="F104" s="31">
        <v>15000</v>
      </c>
      <c r="G104" s="31">
        <v>15000</v>
      </c>
      <c r="H104" s="31">
        <v>15000</v>
      </c>
      <c r="I104" s="30" t="s">
        <v>357</v>
      </c>
      <c r="J104" s="32" t="s">
        <v>30</v>
      </c>
      <c r="K104" s="33" t="s">
        <v>58</v>
      </c>
      <c r="L104" s="33" t="s">
        <v>25</v>
      </c>
      <c r="M104" s="34" t="s">
        <v>25</v>
      </c>
    </row>
    <row r="105" spans="1:13" ht="68.400000000000006" x14ac:dyDescent="0.3">
      <c r="A105" s="21" t="s">
        <v>358</v>
      </c>
      <c r="B105" s="22" t="s">
        <v>359</v>
      </c>
      <c r="C105" s="23" t="s">
        <v>17</v>
      </c>
      <c r="D105" s="23" t="s">
        <v>21</v>
      </c>
      <c r="E105" s="23" t="s">
        <v>28</v>
      </c>
      <c r="F105" s="24">
        <f>SUM(F106:F106)</f>
        <v>0</v>
      </c>
      <c r="G105" s="24">
        <f>SUM(G106:G106)</f>
        <v>0</v>
      </c>
      <c r="H105" s="24">
        <f>SUM(H106:H106)</f>
        <v>0</v>
      </c>
      <c r="I105" s="23" t="s">
        <v>360</v>
      </c>
      <c r="J105" s="25" t="s">
        <v>30</v>
      </c>
      <c r="K105" s="26" t="s">
        <v>25</v>
      </c>
      <c r="L105" s="26" t="s">
        <v>25</v>
      </c>
      <c r="M105" s="27" t="s">
        <v>25</v>
      </c>
    </row>
    <row r="106" spans="1:13" ht="45.6" x14ac:dyDescent="0.3">
      <c r="A106" s="28" t="s">
        <v>361</v>
      </c>
      <c r="B106" s="29" t="s">
        <v>362</v>
      </c>
      <c r="C106" s="30" t="s">
        <v>17</v>
      </c>
      <c r="D106" s="30" t="s">
        <v>21</v>
      </c>
      <c r="E106" s="30" t="s">
        <v>34</v>
      </c>
      <c r="F106" s="31">
        <v>0</v>
      </c>
      <c r="G106" s="31">
        <v>0</v>
      </c>
      <c r="H106" s="31">
        <v>0</v>
      </c>
      <c r="I106" s="30"/>
      <c r="J106" s="32"/>
      <c r="K106" s="33"/>
      <c r="L106" s="33"/>
      <c r="M106" s="34"/>
    </row>
    <row r="107" spans="1:13" ht="68.400000000000006" x14ac:dyDescent="0.3">
      <c r="A107" s="14" t="s">
        <v>363</v>
      </c>
      <c r="B107" s="15" t="s">
        <v>364</v>
      </c>
      <c r="C107" s="16" t="s">
        <v>365</v>
      </c>
      <c r="D107" s="16" t="s">
        <v>366</v>
      </c>
      <c r="E107" s="16"/>
      <c r="F107" s="17">
        <f>SUM(F108:F108)</f>
        <v>396200</v>
      </c>
      <c r="G107" s="17">
        <f>SUM(G108:G108)</f>
        <v>396200</v>
      </c>
      <c r="H107" s="17">
        <f>SUM(H108:H108)</f>
        <v>396200</v>
      </c>
      <c r="I107" s="16" t="s">
        <v>367</v>
      </c>
      <c r="J107" s="18" t="s">
        <v>23</v>
      </c>
      <c r="K107" s="19" t="s">
        <v>368</v>
      </c>
      <c r="L107" s="19" t="s">
        <v>31</v>
      </c>
      <c r="M107" s="20" t="s">
        <v>31</v>
      </c>
    </row>
    <row r="108" spans="1:13" ht="68.400000000000006" x14ac:dyDescent="0.3">
      <c r="A108" s="21" t="s">
        <v>369</v>
      </c>
      <c r="B108" s="22" t="s">
        <v>370</v>
      </c>
      <c r="C108" s="23" t="s">
        <v>365</v>
      </c>
      <c r="D108" s="23" t="s">
        <v>371</v>
      </c>
      <c r="E108" s="23" t="s">
        <v>28</v>
      </c>
      <c r="F108" s="24">
        <f>SUM(F109:F110)</f>
        <v>396200</v>
      </c>
      <c r="G108" s="24">
        <f>SUM(G109:G110)</f>
        <v>396200</v>
      </c>
      <c r="H108" s="24">
        <f>SUM(H109:H110)</f>
        <v>396200</v>
      </c>
      <c r="I108" s="23" t="s">
        <v>372</v>
      </c>
      <c r="J108" s="25" t="s">
        <v>101</v>
      </c>
      <c r="K108" s="26" t="s">
        <v>373</v>
      </c>
      <c r="L108" s="26" t="s">
        <v>374</v>
      </c>
      <c r="M108" s="27" t="s">
        <v>374</v>
      </c>
    </row>
    <row r="109" spans="1:13" ht="45.6" x14ac:dyDescent="0.3">
      <c r="A109" s="28" t="s">
        <v>375</v>
      </c>
      <c r="B109" s="29" t="s">
        <v>376</v>
      </c>
      <c r="C109" s="30" t="s">
        <v>365</v>
      </c>
      <c r="D109" s="30" t="s">
        <v>377</v>
      </c>
      <c r="E109" s="30" t="s">
        <v>34</v>
      </c>
      <c r="F109" s="31">
        <v>321200</v>
      </c>
      <c r="G109" s="31">
        <v>321200</v>
      </c>
      <c r="H109" s="31">
        <v>321200</v>
      </c>
      <c r="I109" s="30" t="s">
        <v>378</v>
      </c>
      <c r="J109" s="32" t="s">
        <v>261</v>
      </c>
      <c r="K109" s="33" t="s">
        <v>50</v>
      </c>
      <c r="L109" s="33" t="s">
        <v>50</v>
      </c>
      <c r="M109" s="34" t="s">
        <v>50</v>
      </c>
    </row>
    <row r="110" spans="1:13" ht="45.6" x14ac:dyDescent="0.3">
      <c r="A110" s="28" t="s">
        <v>379</v>
      </c>
      <c r="B110" s="29" t="s">
        <v>380</v>
      </c>
      <c r="C110" s="30" t="s">
        <v>365</v>
      </c>
      <c r="D110" s="30" t="s">
        <v>377</v>
      </c>
      <c r="E110" s="30" t="s">
        <v>34</v>
      </c>
      <c r="F110" s="42">
        <f>SUM(F111:F111)+75000</f>
        <v>75000</v>
      </c>
      <c r="G110" s="42">
        <f>SUM(G111:G111)+75000</f>
        <v>75000</v>
      </c>
      <c r="H110" s="42">
        <f>SUM(H111:H111)+75000</f>
        <v>75000</v>
      </c>
      <c r="I110" s="30" t="s">
        <v>381</v>
      </c>
      <c r="J110" s="32" t="s">
        <v>30</v>
      </c>
      <c r="K110" s="33" t="s">
        <v>58</v>
      </c>
      <c r="L110" s="33" t="s">
        <v>58</v>
      </c>
      <c r="M110" s="34" t="s">
        <v>58</v>
      </c>
    </row>
    <row r="111" spans="1:13" x14ac:dyDescent="0.3">
      <c r="A111" s="35"/>
      <c r="B111" s="36"/>
      <c r="C111" s="37"/>
      <c r="D111" s="37"/>
      <c r="E111" s="37"/>
      <c r="F111" s="38">
        <v>0</v>
      </c>
      <c r="G111" s="38">
        <v>0</v>
      </c>
      <c r="H111" s="38">
        <v>0</v>
      </c>
      <c r="I111" s="37" t="s">
        <v>382</v>
      </c>
      <c r="J111" s="39" t="s">
        <v>30</v>
      </c>
      <c r="K111" s="40" t="s">
        <v>183</v>
      </c>
      <c r="L111" s="40" t="s">
        <v>58</v>
      </c>
      <c r="M111" s="41" t="s">
        <v>58</v>
      </c>
    </row>
    <row r="112" spans="1:13" ht="91.2" x14ac:dyDescent="0.3">
      <c r="A112" s="14" t="s">
        <v>383</v>
      </c>
      <c r="B112" s="15" t="s">
        <v>384</v>
      </c>
      <c r="C112" s="16" t="s">
        <v>365</v>
      </c>
      <c r="D112" s="16" t="s">
        <v>385</v>
      </c>
      <c r="E112" s="16"/>
      <c r="F112" s="17">
        <f t="shared" ref="F112:H113" si="0">SUM(F113:F113)</f>
        <v>9000</v>
      </c>
      <c r="G112" s="17">
        <f t="shared" si="0"/>
        <v>9000</v>
      </c>
      <c r="H112" s="17">
        <f t="shared" si="0"/>
        <v>9000</v>
      </c>
      <c r="I112" s="16" t="s">
        <v>386</v>
      </c>
      <c r="J112" s="18" t="s">
        <v>23</v>
      </c>
      <c r="K112" s="19" t="s">
        <v>387</v>
      </c>
      <c r="L112" s="19" t="s">
        <v>388</v>
      </c>
      <c r="M112" s="20" t="s">
        <v>388</v>
      </c>
    </row>
    <row r="113" spans="1:13" ht="91.2" x14ac:dyDescent="0.3">
      <c r="A113" s="21" t="s">
        <v>389</v>
      </c>
      <c r="B113" s="22" t="s">
        <v>390</v>
      </c>
      <c r="C113" s="23" t="s">
        <v>365</v>
      </c>
      <c r="D113" s="23" t="s">
        <v>371</v>
      </c>
      <c r="E113" s="23" t="s">
        <v>28</v>
      </c>
      <c r="F113" s="24">
        <f t="shared" si="0"/>
        <v>9000</v>
      </c>
      <c r="G113" s="24">
        <f t="shared" si="0"/>
        <v>9000</v>
      </c>
      <c r="H113" s="24">
        <f t="shared" si="0"/>
        <v>9000</v>
      </c>
      <c r="I113" s="23" t="s">
        <v>391</v>
      </c>
      <c r="J113" s="25" t="s">
        <v>30</v>
      </c>
      <c r="K113" s="26" t="s">
        <v>392</v>
      </c>
      <c r="L113" s="26" t="s">
        <v>392</v>
      </c>
      <c r="M113" s="27" t="s">
        <v>392</v>
      </c>
    </row>
    <row r="114" spans="1:13" ht="68.400000000000006" x14ac:dyDescent="0.3">
      <c r="A114" s="28" t="s">
        <v>393</v>
      </c>
      <c r="B114" s="29" t="s">
        <v>394</v>
      </c>
      <c r="C114" s="30" t="s">
        <v>365</v>
      </c>
      <c r="D114" s="30" t="s">
        <v>385</v>
      </c>
      <c r="E114" s="30" t="s">
        <v>34</v>
      </c>
      <c r="F114" s="31">
        <v>9000</v>
      </c>
      <c r="G114" s="31">
        <v>9000</v>
      </c>
      <c r="H114" s="31">
        <v>9000</v>
      </c>
      <c r="I114" s="30" t="s">
        <v>395</v>
      </c>
      <c r="J114" s="32" t="s">
        <v>30</v>
      </c>
      <c r="K114" s="33" t="s">
        <v>396</v>
      </c>
      <c r="L114" s="33" t="s">
        <v>396</v>
      </c>
      <c r="M114" s="34" t="s">
        <v>396</v>
      </c>
    </row>
    <row r="115" spans="1:13" ht="68.400000000000006" x14ac:dyDescent="0.3">
      <c r="A115" s="14" t="s">
        <v>397</v>
      </c>
      <c r="B115" s="15" t="s">
        <v>398</v>
      </c>
      <c r="C115" s="16" t="s">
        <v>399</v>
      </c>
      <c r="D115" s="16" t="s">
        <v>400</v>
      </c>
      <c r="E115" s="16"/>
      <c r="F115" s="17">
        <f>F116+F117+F120</f>
        <v>3500</v>
      </c>
      <c r="G115" s="17">
        <f>G116+G117+G120</f>
        <v>3500</v>
      </c>
      <c r="H115" s="17">
        <f>H116+H117+H120</f>
        <v>3500</v>
      </c>
      <c r="I115" s="16" t="s">
        <v>401</v>
      </c>
      <c r="J115" s="18" t="s">
        <v>23</v>
      </c>
      <c r="K115" s="19" t="s">
        <v>402</v>
      </c>
      <c r="L115" s="19" t="s">
        <v>50</v>
      </c>
      <c r="M115" s="20" t="s">
        <v>50</v>
      </c>
    </row>
    <row r="116" spans="1:13" ht="45.6" x14ac:dyDescent="0.3">
      <c r="A116" s="35"/>
      <c r="B116" s="36"/>
      <c r="C116" s="37"/>
      <c r="D116" s="37"/>
      <c r="E116" s="37"/>
      <c r="F116" s="38">
        <v>0</v>
      </c>
      <c r="G116" s="38">
        <v>0</v>
      </c>
      <c r="H116" s="38">
        <v>0</v>
      </c>
      <c r="I116" s="37" t="s">
        <v>403</v>
      </c>
      <c r="J116" s="39" t="s">
        <v>23</v>
      </c>
      <c r="K116" s="40" t="s">
        <v>78</v>
      </c>
      <c r="L116" s="40" t="s">
        <v>50</v>
      </c>
      <c r="M116" s="41" t="s">
        <v>50</v>
      </c>
    </row>
    <row r="117" spans="1:13" ht="68.400000000000006" x14ac:dyDescent="0.3">
      <c r="A117" s="21" t="s">
        <v>404</v>
      </c>
      <c r="B117" s="22" t="s">
        <v>405</v>
      </c>
      <c r="C117" s="23" t="s">
        <v>399</v>
      </c>
      <c r="D117" s="23" t="s">
        <v>400</v>
      </c>
      <c r="E117" s="23" t="s">
        <v>28</v>
      </c>
      <c r="F117" s="24">
        <f>SUM(F118:F119)</f>
        <v>2500</v>
      </c>
      <c r="G117" s="24">
        <f>SUM(G118:G119)</f>
        <v>2500</v>
      </c>
      <c r="H117" s="24">
        <f>SUM(H118:H119)</f>
        <v>2500</v>
      </c>
      <c r="I117" s="23" t="s">
        <v>406</v>
      </c>
      <c r="J117" s="25" t="s">
        <v>30</v>
      </c>
      <c r="K117" s="26" t="s">
        <v>407</v>
      </c>
      <c r="L117" s="26" t="s">
        <v>407</v>
      </c>
      <c r="M117" s="27" t="s">
        <v>407</v>
      </c>
    </row>
    <row r="118" spans="1:13" ht="68.400000000000006" x14ac:dyDescent="0.3">
      <c r="A118" s="28" t="s">
        <v>408</v>
      </c>
      <c r="B118" s="29" t="s">
        <v>409</v>
      </c>
      <c r="C118" s="30" t="s">
        <v>399</v>
      </c>
      <c r="D118" s="30" t="s">
        <v>400</v>
      </c>
      <c r="E118" s="30" t="s">
        <v>410</v>
      </c>
      <c r="F118" s="31">
        <v>1500</v>
      </c>
      <c r="G118" s="31">
        <v>1500</v>
      </c>
      <c r="H118" s="31">
        <v>1500</v>
      </c>
      <c r="I118" s="30" t="s">
        <v>411</v>
      </c>
      <c r="J118" s="32" t="s">
        <v>30</v>
      </c>
      <c r="K118" s="33" t="s">
        <v>54</v>
      </c>
      <c r="L118" s="33" t="s">
        <v>54</v>
      </c>
      <c r="M118" s="34" t="s">
        <v>54</v>
      </c>
    </row>
    <row r="119" spans="1:13" ht="68.400000000000006" x14ac:dyDescent="0.3">
      <c r="A119" s="28" t="s">
        <v>412</v>
      </c>
      <c r="B119" s="29" t="s">
        <v>413</v>
      </c>
      <c r="C119" s="30" t="s">
        <v>399</v>
      </c>
      <c r="D119" s="30" t="s">
        <v>400</v>
      </c>
      <c r="E119" s="30" t="s">
        <v>410</v>
      </c>
      <c r="F119" s="31">
        <v>1000</v>
      </c>
      <c r="G119" s="31">
        <v>1000</v>
      </c>
      <c r="H119" s="31">
        <v>1000</v>
      </c>
      <c r="I119" s="30" t="s">
        <v>414</v>
      </c>
      <c r="J119" s="32" t="s">
        <v>30</v>
      </c>
      <c r="K119" s="33" t="s">
        <v>54</v>
      </c>
      <c r="L119" s="33" t="s">
        <v>54</v>
      </c>
      <c r="M119" s="34" t="s">
        <v>54</v>
      </c>
    </row>
    <row r="120" spans="1:13" ht="91.2" x14ac:dyDescent="0.3">
      <c r="A120" s="21" t="s">
        <v>415</v>
      </c>
      <c r="B120" s="22" t="s">
        <v>416</v>
      </c>
      <c r="C120" s="23" t="s">
        <v>399</v>
      </c>
      <c r="D120" s="23" t="s">
        <v>400</v>
      </c>
      <c r="E120" s="23" t="s">
        <v>28</v>
      </c>
      <c r="F120" s="24">
        <f>SUM(F121:F121)</f>
        <v>1000</v>
      </c>
      <c r="G120" s="24">
        <f>SUM(G121:G121)</f>
        <v>1000</v>
      </c>
      <c r="H120" s="24">
        <f>SUM(H121:H121)</f>
        <v>1000</v>
      </c>
      <c r="I120" s="23" t="s">
        <v>417</v>
      </c>
      <c r="J120" s="25" t="s">
        <v>30</v>
      </c>
      <c r="K120" s="26" t="s">
        <v>40</v>
      </c>
      <c r="L120" s="26" t="s">
        <v>40</v>
      </c>
      <c r="M120" s="27" t="s">
        <v>40</v>
      </c>
    </row>
    <row r="121" spans="1:13" ht="68.400000000000006" x14ac:dyDescent="0.3">
      <c r="A121" s="28" t="s">
        <v>418</v>
      </c>
      <c r="B121" s="29" t="s">
        <v>419</v>
      </c>
      <c r="C121" s="30" t="s">
        <v>399</v>
      </c>
      <c r="D121" s="30" t="s">
        <v>400</v>
      </c>
      <c r="E121" s="30" t="s">
        <v>410</v>
      </c>
      <c r="F121" s="31">
        <v>1000</v>
      </c>
      <c r="G121" s="31">
        <v>1000</v>
      </c>
      <c r="H121" s="31">
        <v>1000</v>
      </c>
      <c r="I121" s="30" t="s">
        <v>420</v>
      </c>
      <c r="J121" s="32" t="s">
        <v>30</v>
      </c>
      <c r="K121" s="33" t="s">
        <v>407</v>
      </c>
      <c r="L121" s="33" t="s">
        <v>407</v>
      </c>
      <c r="M121" s="34" t="s">
        <v>407</v>
      </c>
    </row>
    <row r="122" spans="1:13" ht="91.2" x14ac:dyDescent="0.3">
      <c r="A122" s="14" t="s">
        <v>421</v>
      </c>
      <c r="B122" s="15" t="s">
        <v>422</v>
      </c>
      <c r="C122" s="16" t="s">
        <v>399</v>
      </c>
      <c r="D122" s="16" t="s">
        <v>400</v>
      </c>
      <c r="E122" s="16"/>
      <c r="F122" s="17">
        <f>F123+F126</f>
        <v>12000</v>
      </c>
      <c r="G122" s="17">
        <f>G123+G126</f>
        <v>12000</v>
      </c>
      <c r="H122" s="17">
        <f>H123+H126</f>
        <v>13000</v>
      </c>
      <c r="I122" s="16" t="s">
        <v>423</v>
      </c>
      <c r="J122" s="18" t="s">
        <v>424</v>
      </c>
      <c r="K122" s="19" t="s">
        <v>112</v>
      </c>
      <c r="L122" s="19" t="s">
        <v>112</v>
      </c>
      <c r="M122" s="20" t="s">
        <v>425</v>
      </c>
    </row>
    <row r="123" spans="1:13" ht="114" x14ac:dyDescent="0.3">
      <c r="A123" s="21" t="s">
        <v>426</v>
      </c>
      <c r="B123" s="22" t="s">
        <v>427</v>
      </c>
      <c r="C123" s="23" t="s">
        <v>399</v>
      </c>
      <c r="D123" s="23" t="s">
        <v>400</v>
      </c>
      <c r="E123" s="23" t="s">
        <v>28</v>
      </c>
      <c r="F123" s="24">
        <f>SUM(F124:F124)</f>
        <v>4000</v>
      </c>
      <c r="G123" s="24">
        <f>SUM(G124:G124)</f>
        <v>4000</v>
      </c>
      <c r="H123" s="24">
        <f>SUM(H124:H124)</f>
        <v>4000</v>
      </c>
      <c r="I123" s="23" t="s">
        <v>417</v>
      </c>
      <c r="J123" s="25" t="s">
        <v>30</v>
      </c>
      <c r="K123" s="26" t="s">
        <v>40</v>
      </c>
      <c r="L123" s="26" t="s">
        <v>40</v>
      </c>
      <c r="M123" s="27" t="s">
        <v>40</v>
      </c>
    </row>
    <row r="124" spans="1:13" ht="68.400000000000006" x14ac:dyDescent="0.3">
      <c r="A124" s="28" t="s">
        <v>428</v>
      </c>
      <c r="B124" s="29" t="s">
        <v>429</v>
      </c>
      <c r="C124" s="30" t="s">
        <v>399</v>
      </c>
      <c r="D124" s="30" t="s">
        <v>400</v>
      </c>
      <c r="E124" s="30" t="s">
        <v>430</v>
      </c>
      <c r="F124" s="42">
        <f>SUM(F125:F125)+4000</f>
        <v>4000</v>
      </c>
      <c r="G124" s="42">
        <f>SUM(G125:G125)+4000</f>
        <v>4000</v>
      </c>
      <c r="H124" s="42">
        <f>SUM(H125:H125)+4000</f>
        <v>4000</v>
      </c>
      <c r="I124" s="30" t="s">
        <v>431</v>
      </c>
      <c r="J124" s="32" t="s">
        <v>30</v>
      </c>
      <c r="K124" s="33" t="s">
        <v>183</v>
      </c>
      <c r="L124" s="33" t="s">
        <v>183</v>
      </c>
      <c r="M124" s="34" t="s">
        <v>183</v>
      </c>
    </row>
    <row r="125" spans="1:13" x14ac:dyDescent="0.3">
      <c r="A125" s="35"/>
      <c r="B125" s="36"/>
      <c r="C125" s="37"/>
      <c r="D125" s="37"/>
      <c r="E125" s="37"/>
      <c r="F125" s="38">
        <v>0</v>
      </c>
      <c r="G125" s="38">
        <v>0</v>
      </c>
      <c r="H125" s="38">
        <v>0</v>
      </c>
      <c r="I125" s="37" t="s">
        <v>432</v>
      </c>
      <c r="J125" s="39" t="s">
        <v>30</v>
      </c>
      <c r="K125" s="40" t="s">
        <v>183</v>
      </c>
      <c r="L125" s="40" t="s">
        <v>183</v>
      </c>
      <c r="M125" s="41" t="s">
        <v>183</v>
      </c>
    </row>
    <row r="126" spans="1:13" ht="91.2" x14ac:dyDescent="0.3">
      <c r="A126" s="21" t="s">
        <v>433</v>
      </c>
      <c r="B126" s="22" t="s">
        <v>434</v>
      </c>
      <c r="C126" s="23" t="s">
        <v>399</v>
      </c>
      <c r="D126" s="23" t="s">
        <v>400</v>
      </c>
      <c r="E126" s="23" t="s">
        <v>28</v>
      </c>
      <c r="F126" s="24">
        <f>SUM(F127:F127)</f>
        <v>8000</v>
      </c>
      <c r="G126" s="24">
        <f>SUM(G127:G127)</f>
        <v>8000</v>
      </c>
      <c r="H126" s="24">
        <f>SUM(H127:H127)</f>
        <v>9000</v>
      </c>
      <c r="I126" s="23" t="s">
        <v>435</v>
      </c>
      <c r="J126" s="25" t="s">
        <v>30</v>
      </c>
      <c r="K126" s="26" t="s">
        <v>248</v>
      </c>
      <c r="L126" s="26" t="s">
        <v>248</v>
      </c>
      <c r="M126" s="27" t="s">
        <v>248</v>
      </c>
    </row>
    <row r="127" spans="1:13" ht="68.400000000000006" x14ac:dyDescent="0.3">
      <c r="A127" s="28" t="s">
        <v>436</v>
      </c>
      <c r="B127" s="29" t="s">
        <v>437</v>
      </c>
      <c r="C127" s="30" t="s">
        <v>399</v>
      </c>
      <c r="D127" s="30" t="s">
        <v>400</v>
      </c>
      <c r="E127" s="30" t="s">
        <v>430</v>
      </c>
      <c r="F127" s="42">
        <f>SUM(F128:F128)+8000</f>
        <v>8000</v>
      </c>
      <c r="G127" s="42">
        <f>SUM(G128:G128)+8000</f>
        <v>8000</v>
      </c>
      <c r="H127" s="42">
        <f>SUM(H128:H128)+9000</f>
        <v>9000</v>
      </c>
      <c r="I127" s="30" t="s">
        <v>438</v>
      </c>
      <c r="J127" s="32" t="s">
        <v>30</v>
      </c>
      <c r="K127" s="33" t="s">
        <v>40</v>
      </c>
      <c r="L127" s="33" t="s">
        <v>248</v>
      </c>
      <c r="M127" s="34" t="s">
        <v>248</v>
      </c>
    </row>
    <row r="128" spans="1:13" x14ac:dyDescent="0.3">
      <c r="A128" s="35"/>
      <c r="B128" s="36"/>
      <c r="C128" s="37"/>
      <c r="D128" s="37"/>
      <c r="E128" s="37"/>
      <c r="F128" s="38">
        <v>0</v>
      </c>
      <c r="G128" s="38">
        <v>0</v>
      </c>
      <c r="H128" s="38">
        <v>0</v>
      </c>
      <c r="I128" s="37" t="s">
        <v>439</v>
      </c>
      <c r="J128" s="39" t="s">
        <v>30</v>
      </c>
      <c r="K128" s="40" t="s">
        <v>65</v>
      </c>
      <c r="L128" s="40" t="s">
        <v>65</v>
      </c>
      <c r="M128" s="41" t="s">
        <v>65</v>
      </c>
    </row>
    <row r="129" spans="1:13" ht="91.2" x14ac:dyDescent="0.3">
      <c r="A129" s="14" t="s">
        <v>440</v>
      </c>
      <c r="B129" s="15" t="s">
        <v>441</v>
      </c>
      <c r="C129" s="16" t="s">
        <v>399</v>
      </c>
      <c r="D129" s="16" t="s">
        <v>400</v>
      </c>
      <c r="E129" s="16"/>
      <c r="F129" s="17">
        <f>F130+F133</f>
        <v>67000</v>
      </c>
      <c r="G129" s="17">
        <f>G130+G133</f>
        <v>68000</v>
      </c>
      <c r="H129" s="17">
        <f>H130+H133</f>
        <v>60000</v>
      </c>
      <c r="I129" s="16" t="s">
        <v>442</v>
      </c>
      <c r="J129" s="18" t="s">
        <v>23</v>
      </c>
      <c r="K129" s="19" t="s">
        <v>65</v>
      </c>
      <c r="L129" s="19" t="s">
        <v>112</v>
      </c>
      <c r="M129" s="20" t="s">
        <v>50</v>
      </c>
    </row>
    <row r="130" spans="1:13" ht="91.2" x14ac:dyDescent="0.3">
      <c r="A130" s="21" t="s">
        <v>443</v>
      </c>
      <c r="B130" s="22" t="s">
        <v>444</v>
      </c>
      <c r="C130" s="23" t="s">
        <v>399</v>
      </c>
      <c r="D130" s="23" t="s">
        <v>400</v>
      </c>
      <c r="E130" s="23" t="s">
        <v>28</v>
      </c>
      <c r="F130" s="24">
        <f>SUM(F131:F131)</f>
        <v>30000</v>
      </c>
      <c r="G130" s="24">
        <f>SUM(G131:G131)</f>
        <v>30000</v>
      </c>
      <c r="H130" s="24">
        <f>SUM(H131:H131)</f>
        <v>25000</v>
      </c>
      <c r="I130" s="23" t="s">
        <v>445</v>
      </c>
      <c r="J130" s="25" t="s">
        <v>23</v>
      </c>
      <c r="K130" s="26" t="s">
        <v>446</v>
      </c>
      <c r="L130" s="26" t="s">
        <v>446</v>
      </c>
      <c r="M130" s="27" t="s">
        <v>446</v>
      </c>
    </row>
    <row r="131" spans="1:13" ht="68.400000000000006" x14ac:dyDescent="0.3">
      <c r="A131" s="28" t="s">
        <v>447</v>
      </c>
      <c r="B131" s="29" t="s">
        <v>448</v>
      </c>
      <c r="C131" s="30" t="s">
        <v>399</v>
      </c>
      <c r="D131" s="30"/>
      <c r="E131" s="30" t="s">
        <v>34</v>
      </c>
      <c r="F131" s="42">
        <f>SUM(F132:F132)+30000</f>
        <v>30000</v>
      </c>
      <c r="G131" s="42">
        <f>SUM(G132:G132)+30000</f>
        <v>30000</v>
      </c>
      <c r="H131" s="42">
        <f>SUM(H132:H132)+25000</f>
        <v>25000</v>
      </c>
      <c r="I131" s="30" t="s">
        <v>449</v>
      </c>
      <c r="J131" s="32" t="s">
        <v>30</v>
      </c>
      <c r="K131" s="33" t="s">
        <v>50</v>
      </c>
      <c r="L131" s="33" t="s">
        <v>31</v>
      </c>
      <c r="M131" s="34" t="s">
        <v>31</v>
      </c>
    </row>
    <row r="132" spans="1:13" x14ac:dyDescent="0.3">
      <c r="A132" s="35"/>
      <c r="B132" s="36"/>
      <c r="C132" s="37"/>
      <c r="D132" s="37"/>
      <c r="E132" s="37"/>
      <c r="F132" s="38">
        <v>0</v>
      </c>
      <c r="G132" s="38">
        <v>0</v>
      </c>
      <c r="H132" s="38">
        <v>0</v>
      </c>
      <c r="I132" s="37" t="s">
        <v>450</v>
      </c>
      <c r="J132" s="39" t="s">
        <v>30</v>
      </c>
      <c r="K132" s="40" t="s">
        <v>50</v>
      </c>
      <c r="L132" s="40" t="s">
        <v>50</v>
      </c>
      <c r="M132" s="41" t="s">
        <v>50</v>
      </c>
    </row>
    <row r="133" spans="1:13" ht="45.6" x14ac:dyDescent="0.3">
      <c r="A133" s="21" t="s">
        <v>451</v>
      </c>
      <c r="B133" s="22" t="s">
        <v>452</v>
      </c>
      <c r="C133" s="23" t="s">
        <v>399</v>
      </c>
      <c r="D133" s="23" t="s">
        <v>400</v>
      </c>
      <c r="E133" s="23" t="s">
        <v>28</v>
      </c>
      <c r="F133" s="24">
        <f>F134+F135+F139</f>
        <v>37000</v>
      </c>
      <c r="G133" s="24">
        <f>G134+G135+G139</f>
        <v>38000</v>
      </c>
      <c r="H133" s="24">
        <f>H134+H135+H139</f>
        <v>35000</v>
      </c>
      <c r="I133" s="23" t="s">
        <v>453</v>
      </c>
      <c r="J133" s="25" t="s">
        <v>30</v>
      </c>
      <c r="K133" s="26" t="s">
        <v>238</v>
      </c>
      <c r="L133" s="26" t="s">
        <v>238</v>
      </c>
      <c r="M133" s="27" t="s">
        <v>238</v>
      </c>
    </row>
    <row r="134" spans="1:13" x14ac:dyDescent="0.3">
      <c r="A134" s="35"/>
      <c r="B134" s="36"/>
      <c r="C134" s="37"/>
      <c r="D134" s="37"/>
      <c r="E134" s="37"/>
      <c r="F134" s="38">
        <v>0</v>
      </c>
      <c r="G134" s="38">
        <v>0</v>
      </c>
      <c r="H134" s="38">
        <v>0</v>
      </c>
      <c r="I134" s="37" t="s">
        <v>454</v>
      </c>
      <c r="J134" s="39" t="s">
        <v>30</v>
      </c>
      <c r="K134" s="40" t="s">
        <v>455</v>
      </c>
      <c r="L134" s="40" t="s">
        <v>455</v>
      </c>
      <c r="M134" s="41" t="s">
        <v>455</v>
      </c>
    </row>
    <row r="135" spans="1:13" ht="91.2" x14ac:dyDescent="0.3">
      <c r="A135" s="28" t="s">
        <v>456</v>
      </c>
      <c r="B135" s="29" t="s">
        <v>457</v>
      </c>
      <c r="C135" s="30" t="s">
        <v>399</v>
      </c>
      <c r="D135" s="30" t="s">
        <v>400</v>
      </c>
      <c r="E135" s="30" t="s">
        <v>430</v>
      </c>
      <c r="F135" s="42">
        <f>SUM(F136:F138)+37000</f>
        <v>37000</v>
      </c>
      <c r="G135" s="42">
        <f>SUM(G136:G138)+38000</f>
        <v>38000</v>
      </c>
      <c r="H135" s="42">
        <f>SUM(H136:H138)+35000</f>
        <v>35000</v>
      </c>
      <c r="I135" s="30" t="s">
        <v>458</v>
      </c>
      <c r="J135" s="32" t="s">
        <v>30</v>
      </c>
      <c r="K135" s="33" t="s">
        <v>459</v>
      </c>
      <c r="L135" s="33" t="s">
        <v>50</v>
      </c>
      <c r="M135" s="34" t="s">
        <v>50</v>
      </c>
    </row>
    <row r="136" spans="1:13" ht="45.6" x14ac:dyDescent="0.3">
      <c r="A136" s="35"/>
      <c r="B136" s="36"/>
      <c r="C136" s="37"/>
      <c r="D136" s="37"/>
      <c r="E136" s="37"/>
      <c r="F136" s="38">
        <v>0</v>
      </c>
      <c r="G136" s="38">
        <v>0</v>
      </c>
      <c r="H136" s="38">
        <v>0</v>
      </c>
      <c r="I136" s="37" t="s">
        <v>460</v>
      </c>
      <c r="J136" s="39" t="s">
        <v>461</v>
      </c>
      <c r="K136" s="40" t="s">
        <v>462</v>
      </c>
      <c r="L136" s="40" t="s">
        <v>462</v>
      </c>
      <c r="M136" s="41" t="s">
        <v>462</v>
      </c>
    </row>
    <row r="137" spans="1:13" x14ac:dyDescent="0.3">
      <c r="A137" s="35"/>
      <c r="B137" s="36"/>
      <c r="C137" s="37"/>
      <c r="D137" s="37"/>
      <c r="E137" s="37"/>
      <c r="F137" s="38">
        <v>0</v>
      </c>
      <c r="G137" s="38">
        <v>0</v>
      </c>
      <c r="H137" s="38">
        <v>0</v>
      </c>
      <c r="I137" s="37" t="s">
        <v>463</v>
      </c>
      <c r="J137" s="39" t="s">
        <v>30</v>
      </c>
      <c r="K137" s="40" t="s">
        <v>65</v>
      </c>
      <c r="L137" s="40" t="s">
        <v>65</v>
      </c>
      <c r="M137" s="41" t="s">
        <v>65</v>
      </c>
    </row>
    <row r="138" spans="1:13" ht="45.6" x14ac:dyDescent="0.3">
      <c r="A138" s="35"/>
      <c r="B138" s="36"/>
      <c r="C138" s="37"/>
      <c r="D138" s="37"/>
      <c r="E138" s="37"/>
      <c r="F138" s="38">
        <v>0</v>
      </c>
      <c r="G138" s="38">
        <v>0</v>
      </c>
      <c r="H138" s="38">
        <v>0</v>
      </c>
      <c r="I138" s="37" t="s">
        <v>464</v>
      </c>
      <c r="J138" s="39" t="s">
        <v>30</v>
      </c>
      <c r="K138" s="40" t="s">
        <v>248</v>
      </c>
      <c r="L138" s="40" t="s">
        <v>248</v>
      </c>
      <c r="M138" s="41" t="s">
        <v>248</v>
      </c>
    </row>
    <row r="139" spans="1:13" ht="91.2" x14ac:dyDescent="0.3">
      <c r="A139" s="43" t="s">
        <v>465</v>
      </c>
      <c r="B139" s="44" t="s">
        <v>466</v>
      </c>
      <c r="C139" s="45" t="s">
        <v>399</v>
      </c>
      <c r="D139" s="45" t="s">
        <v>400</v>
      </c>
      <c r="E139" s="45" t="s">
        <v>34</v>
      </c>
      <c r="F139" s="46">
        <v>0</v>
      </c>
      <c r="G139" s="46">
        <v>0</v>
      </c>
      <c r="H139" s="46">
        <v>0</v>
      </c>
      <c r="I139" s="45" t="s">
        <v>467</v>
      </c>
      <c r="J139" s="47" t="s">
        <v>30</v>
      </c>
      <c r="K139" s="48" t="s">
        <v>50</v>
      </c>
      <c r="L139" s="48" t="s">
        <v>112</v>
      </c>
      <c r="M139" s="49" t="s">
        <v>25</v>
      </c>
    </row>
    <row r="140" spans="1:13" s="55" customFormat="1" x14ac:dyDescent="0.3">
      <c r="A140" s="50"/>
      <c r="B140" s="50"/>
      <c r="C140" s="51"/>
      <c r="D140" s="51"/>
      <c r="E140" s="51"/>
      <c r="F140" s="52"/>
      <c r="G140" s="52"/>
      <c r="H140" s="52"/>
      <c r="I140" s="51"/>
      <c r="J140" s="53"/>
      <c r="K140" s="54"/>
      <c r="L140" s="54"/>
      <c r="M140" s="54"/>
    </row>
    <row r="141" spans="1:13" s="55" customFormat="1" x14ac:dyDescent="0.3">
      <c r="A141" s="50"/>
      <c r="B141" s="50"/>
      <c r="C141" s="51"/>
      <c r="D141" s="51"/>
      <c r="E141" s="51"/>
      <c r="F141" s="52"/>
      <c r="G141" s="52"/>
      <c r="H141" s="52"/>
      <c r="I141" s="51"/>
      <c r="J141" s="53"/>
      <c r="K141" s="54"/>
      <c r="L141" s="54"/>
      <c r="M141" s="54"/>
    </row>
    <row r="142" spans="1:13" s="55" customFormat="1" x14ac:dyDescent="0.3">
      <c r="A142" s="50"/>
      <c r="B142" s="50"/>
      <c r="C142" s="51"/>
      <c r="D142" s="51"/>
      <c r="E142" s="51"/>
      <c r="F142" s="52"/>
      <c r="G142" s="52"/>
      <c r="H142" s="52"/>
      <c r="I142" s="51"/>
      <c r="J142" s="53"/>
      <c r="K142" s="54"/>
      <c r="L142" s="54"/>
      <c r="M142" s="54"/>
    </row>
    <row r="143" spans="1:13" s="55" customFormat="1" x14ac:dyDescent="0.3">
      <c r="A143" s="50"/>
      <c r="B143" s="50"/>
      <c r="C143" s="51"/>
      <c r="D143" s="51"/>
      <c r="E143" s="51"/>
      <c r="F143" s="52"/>
      <c r="G143" s="52"/>
      <c r="H143" s="52"/>
      <c r="I143" s="51"/>
      <c r="J143" s="53"/>
      <c r="K143" s="54"/>
      <c r="L143" s="54"/>
      <c r="M143" s="54"/>
    </row>
    <row r="144" spans="1:13" s="55" customFormat="1" x14ac:dyDescent="0.3">
      <c r="A144" s="50"/>
      <c r="B144" s="50"/>
      <c r="C144" s="51"/>
      <c r="D144" s="51"/>
      <c r="E144" s="51"/>
      <c r="F144" s="52"/>
      <c r="G144" s="52"/>
      <c r="H144" s="52"/>
      <c r="I144" s="51"/>
      <c r="J144" s="53"/>
      <c r="K144" s="54"/>
      <c r="L144" s="54"/>
      <c r="M144" s="54"/>
    </row>
    <row r="145" spans="1:5" ht="68.400000000000006" x14ac:dyDescent="0.3">
      <c r="A145" s="4" t="s">
        <v>1</v>
      </c>
      <c r="B145" s="4" t="s">
        <v>0</v>
      </c>
      <c r="C145" s="4" t="s">
        <v>5</v>
      </c>
      <c r="D145" s="4" t="s">
        <v>6</v>
      </c>
      <c r="E145" s="4" t="s">
        <v>7</v>
      </c>
    </row>
    <row r="146" spans="1:5" ht="45.6" x14ac:dyDescent="0.3">
      <c r="A146" s="36" t="s">
        <v>468</v>
      </c>
      <c r="B146" s="36" t="s">
        <v>468</v>
      </c>
      <c r="C146" s="56">
        <f>SUM(C147:C151)</f>
        <v>7195810.5</v>
      </c>
      <c r="D146" s="56">
        <f>SUM(D147:D151)</f>
        <v>7222436.4500000002</v>
      </c>
      <c r="E146" s="56">
        <f>SUM(E147:E151)</f>
        <v>7220866.4500000002</v>
      </c>
    </row>
    <row r="147" spans="1:5" x14ac:dyDescent="0.3">
      <c r="A147" s="36" t="s">
        <v>469</v>
      </c>
      <c r="B147" s="36" t="s">
        <v>470</v>
      </c>
      <c r="C147" s="38">
        <v>4889270</v>
      </c>
      <c r="D147" s="38">
        <v>4922026.45</v>
      </c>
      <c r="E147" s="38">
        <v>4920476.45</v>
      </c>
    </row>
    <row r="148" spans="1:5" ht="45.6" x14ac:dyDescent="0.3">
      <c r="A148" s="36" t="s">
        <v>471</v>
      </c>
      <c r="B148" s="36" t="s">
        <v>472</v>
      </c>
      <c r="C148" s="38">
        <v>19606.45</v>
      </c>
      <c r="D148" s="38">
        <v>0</v>
      </c>
      <c r="E148" s="38">
        <v>0</v>
      </c>
    </row>
    <row r="149" spans="1:5" x14ac:dyDescent="0.3">
      <c r="A149" s="36" t="s">
        <v>473</v>
      </c>
      <c r="B149" s="36" t="s">
        <v>474</v>
      </c>
      <c r="C149" s="38">
        <v>321200</v>
      </c>
      <c r="D149" s="38">
        <v>321200</v>
      </c>
      <c r="E149" s="38">
        <v>321200</v>
      </c>
    </row>
    <row r="150" spans="1:5" x14ac:dyDescent="0.3">
      <c r="A150" s="36" t="s">
        <v>475</v>
      </c>
      <c r="B150" s="36" t="s">
        <v>476</v>
      </c>
      <c r="C150" s="38">
        <v>1836100</v>
      </c>
      <c r="D150" s="38">
        <v>1836100</v>
      </c>
      <c r="E150" s="38">
        <v>1836100</v>
      </c>
    </row>
    <row r="151" spans="1:5" x14ac:dyDescent="0.3">
      <c r="A151" s="36" t="s">
        <v>477</v>
      </c>
      <c r="B151" s="36" t="s">
        <v>478</v>
      </c>
      <c r="C151" s="38">
        <v>129634.05</v>
      </c>
      <c r="D151" s="38">
        <v>143110</v>
      </c>
      <c r="E151" s="38">
        <v>143090</v>
      </c>
    </row>
    <row r="152" spans="1:5" x14ac:dyDescent="0.3">
      <c r="A152" s="36" t="s">
        <v>410</v>
      </c>
      <c r="B152" s="36" t="s">
        <v>479</v>
      </c>
      <c r="C152" s="56">
        <f>SUM(C153:C153)</f>
        <v>12500</v>
      </c>
      <c r="D152" s="56">
        <f>SUM(D153:D153)</f>
        <v>12500</v>
      </c>
      <c r="E152" s="56">
        <f>SUM(E153:E153)</f>
        <v>7500</v>
      </c>
    </row>
    <row r="153" spans="1:5" x14ac:dyDescent="0.3">
      <c r="A153" s="36" t="s">
        <v>410</v>
      </c>
      <c r="B153" s="36" t="s">
        <v>480</v>
      </c>
      <c r="C153" s="38">
        <v>12500</v>
      </c>
      <c r="D153" s="38">
        <v>12500</v>
      </c>
      <c r="E153" s="38">
        <v>7500</v>
      </c>
    </row>
    <row r="154" spans="1:5" ht="45.6" x14ac:dyDescent="0.3">
      <c r="A154" s="59"/>
      <c r="B154" s="61" t="s">
        <v>481</v>
      </c>
      <c r="C154" s="62">
        <f>C146+C152</f>
        <v>7208310.5</v>
      </c>
      <c r="D154" s="62">
        <f>D146+D152</f>
        <v>7234936.4500000002</v>
      </c>
      <c r="E154" s="62">
        <f>E146+E152</f>
        <v>7228366.4500000002</v>
      </c>
    </row>
    <row r="155" spans="1:5" ht="68.400000000000006" x14ac:dyDescent="0.3">
      <c r="A155" s="60"/>
      <c r="B155" s="63" t="s">
        <v>482</v>
      </c>
      <c r="C155" s="64">
        <v>947574.3</v>
      </c>
      <c r="D155" s="64">
        <v>6365936.4500000002</v>
      </c>
      <c r="E155" s="64">
        <v>4895366.45</v>
      </c>
    </row>
  </sheetData>
  <mergeCells count="16">
    <mergeCell ref="A1:M1"/>
    <mergeCell ref="D2:G2"/>
    <mergeCell ref="I2:M2"/>
    <mergeCell ref="D3:G3"/>
    <mergeCell ref="A6:A8"/>
    <mergeCell ref="B6:B8"/>
    <mergeCell ref="C6:C8"/>
    <mergeCell ref="D6:D8"/>
    <mergeCell ref="E6:E8"/>
    <mergeCell ref="F6:F8"/>
    <mergeCell ref="G6:G8"/>
    <mergeCell ref="H6:H8"/>
    <mergeCell ref="I7:I8"/>
    <mergeCell ref="J7:J8"/>
    <mergeCell ref="I6:M6"/>
    <mergeCell ref="K7:M7"/>
  </mergeCells>
  <pageMargins left="0.39370078740157483" right="0.39370078740157483" top="0.39370078740157483" bottom="0.39370078740157483" header="0.39370078740157483" footer="0.39370078740157483"/>
  <pageSetup paperSize="8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Planas</vt:lpstr>
      <vt:lpstr>Planas!Print_Titles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Ingrida Maksvytienė</dc:creator>
  <cp:lastModifiedBy>Inga Kanapeckienė</cp:lastModifiedBy>
  <cp:lastPrinted>2024-02-01T13:22:46Z</cp:lastPrinted>
  <dcterms:created xsi:type="dcterms:W3CDTF">2024-02-01T12:19:05Z</dcterms:created>
  <dcterms:modified xsi:type="dcterms:W3CDTF">2024-02-01T14:32:14Z</dcterms:modified>
</cp:coreProperties>
</file>