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4\Sprendimai\Darbui\"/>
    </mc:Choice>
  </mc:AlternateContent>
  <xr:revisionPtr revIDLastSave="0" documentId="8_{855BCD9A-9126-4CB5-8E75-D45FF278D8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as" sheetId="2" r:id="rId1"/>
  </sheets>
  <definedNames>
    <definedName name="_xlnm.Print_Titles" localSheetId="0">Planas!$6:$8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" l="1"/>
  <c r="F13" i="2"/>
  <c r="G13" i="2"/>
  <c r="G11" i="2" s="1"/>
  <c r="H13" i="2"/>
  <c r="H11" i="2" s="1"/>
  <c r="F22" i="2"/>
  <c r="F21" i="2" s="1"/>
  <c r="G22" i="2"/>
  <c r="G21" i="2" s="1"/>
  <c r="H22" i="2"/>
  <c r="H21" i="2" s="1"/>
  <c r="F28" i="2"/>
  <c r="G28" i="2"/>
  <c r="H28" i="2"/>
  <c r="F36" i="2"/>
  <c r="G36" i="2"/>
  <c r="H36" i="2"/>
  <c r="F40" i="2"/>
  <c r="G40" i="2"/>
  <c r="H40" i="2"/>
  <c r="F43" i="2"/>
  <c r="G43" i="2"/>
  <c r="H43" i="2"/>
  <c r="F47" i="2"/>
  <c r="G47" i="2"/>
  <c r="H47" i="2"/>
  <c r="F49" i="2"/>
  <c r="G49" i="2"/>
  <c r="H49" i="2"/>
  <c r="F51" i="2"/>
  <c r="G51" i="2"/>
  <c r="H51" i="2"/>
  <c r="F60" i="2"/>
  <c r="G60" i="2"/>
  <c r="H60" i="2"/>
  <c r="F62" i="2"/>
  <c r="G62" i="2"/>
  <c r="H62" i="2"/>
  <c r="F99" i="2"/>
  <c r="G99" i="2"/>
  <c r="H99" i="2"/>
  <c r="F101" i="2"/>
  <c r="G101" i="2"/>
  <c r="H101" i="2"/>
  <c r="F114" i="2"/>
  <c r="G114" i="2"/>
  <c r="H114" i="2"/>
  <c r="F117" i="2"/>
  <c r="G117" i="2"/>
  <c r="H117" i="2"/>
  <c r="F119" i="2"/>
  <c r="G119" i="2"/>
  <c r="H119" i="2"/>
  <c r="F121" i="2"/>
  <c r="G121" i="2"/>
  <c r="H121" i="2"/>
  <c r="F123" i="2"/>
  <c r="G123" i="2"/>
  <c r="H123" i="2"/>
  <c r="F131" i="2"/>
  <c r="F129" i="2" s="1"/>
  <c r="F128" i="2" s="1"/>
  <c r="G131" i="2"/>
  <c r="G129" i="2" s="1"/>
  <c r="G128" i="2" s="1"/>
  <c r="H131" i="2"/>
  <c r="F134" i="2"/>
  <c r="G134" i="2"/>
  <c r="H134" i="2"/>
  <c r="F140" i="2"/>
  <c r="F139" i="2" s="1"/>
  <c r="G140" i="2"/>
  <c r="G139" i="2" s="1"/>
  <c r="H140" i="2"/>
  <c r="H139" i="2" s="1"/>
  <c r="F146" i="2"/>
  <c r="G146" i="2"/>
  <c r="H146" i="2"/>
  <c r="F149" i="2"/>
  <c r="F148" i="2" s="1"/>
  <c r="G149" i="2"/>
  <c r="G148" i="2" s="1"/>
  <c r="H149" i="2"/>
  <c r="H148" i="2" s="1"/>
  <c r="F152" i="2"/>
  <c r="F151" i="2" s="1"/>
  <c r="G152" i="2"/>
  <c r="G151" i="2" s="1"/>
  <c r="H152" i="2"/>
  <c r="H151" i="2" s="1"/>
  <c r="F170" i="2"/>
  <c r="F168" i="2" s="1"/>
  <c r="G170" i="2"/>
  <c r="G168" i="2" s="1"/>
  <c r="H170" i="2"/>
  <c r="H168" i="2" s="1"/>
  <c r="F176" i="2"/>
  <c r="F173" i="2" s="1"/>
  <c r="G176" i="2"/>
  <c r="G173" i="2" s="1"/>
  <c r="H176" i="2"/>
  <c r="H173" i="2" s="1"/>
  <c r="F180" i="2"/>
  <c r="F179" i="2" s="1"/>
  <c r="G180" i="2"/>
  <c r="G179" i="2" s="1"/>
  <c r="H180" i="2"/>
  <c r="H179" i="2" s="1"/>
  <c r="C189" i="2"/>
  <c r="D189" i="2"/>
  <c r="D198" i="2" s="1"/>
  <c r="E189" i="2"/>
  <c r="E198" i="2" s="1"/>
  <c r="C198" i="2"/>
  <c r="G53" i="2" l="1"/>
  <c r="F53" i="2"/>
  <c r="F167" i="2"/>
  <c r="H129" i="2"/>
  <c r="H128" i="2" s="1"/>
  <c r="G10" i="2"/>
  <c r="H116" i="2"/>
  <c r="F116" i="2"/>
  <c r="H10" i="2"/>
  <c r="F138" i="2"/>
  <c r="G116" i="2"/>
  <c r="H138" i="2"/>
  <c r="H53" i="2"/>
  <c r="H39" i="2" s="1"/>
  <c r="G138" i="2"/>
  <c r="H167" i="2"/>
  <c r="G39" i="2"/>
  <c r="G167" i="2"/>
  <c r="F39" i="2"/>
  <c r="F10" i="2"/>
  <c r="H9" i="2" l="1"/>
  <c r="G9" i="2"/>
  <c r="F9" i="2"/>
</calcChain>
</file>

<file path=xl/sharedStrings.xml><?xml version="1.0" encoding="utf-8"?>
<sst xmlns="http://schemas.openxmlformats.org/spreadsheetml/2006/main" count="1653" uniqueCount="625">
  <si>
    <t>Šakių rajono savivaldybės 2024–2026 metų strateginis veiklos planas</t>
  </si>
  <si>
    <t>Kodas</t>
  </si>
  <si>
    <t>Vykdytojas</t>
  </si>
  <si>
    <t>Atsakingas (-i) asmuo (-ys)</t>
  </si>
  <si>
    <t>Papildomas (-i) požymis (-iai)</t>
  </si>
  <si>
    <t>2024 metų asignavimai ir kitos lėšos</t>
  </si>
  <si>
    <t>2025 metų asignavimai ir kitos lėšos</t>
  </si>
  <si>
    <t>2026 metų asignavimai ir kitos lėšos</t>
  </si>
  <si>
    <t>Poveikio /Rezultato /Produkto /Veiklos efektyvumo</t>
  </si>
  <si>
    <t>Rodiklis</t>
  </si>
  <si>
    <t>Mato vnt.</t>
  </si>
  <si>
    <t>Planas</t>
  </si>
  <si>
    <t>2024</t>
  </si>
  <si>
    <t>2025</t>
  </si>
  <si>
    <t>2026</t>
  </si>
  <si>
    <t>13.</t>
  </si>
  <si>
    <t>Socialinės ir sveikatos apsaugos programa</t>
  </si>
  <si>
    <t>Socialinės paramos skyrius</t>
  </si>
  <si>
    <t>Aistė Būdvytienė; Daiva  Pilypaitytė</t>
  </si>
  <si>
    <t>13.01.</t>
  </si>
  <si>
    <t>Tikslas: Socialinių paslaugų prieinamumo  ir pasirinkimo užtikrinimas.</t>
  </si>
  <si>
    <t>Daiva  Pilypaitytė</t>
  </si>
  <si>
    <t>Patenkintų prašymų dalis, procentais</t>
  </si>
  <si>
    <t>proc.</t>
  </si>
  <si>
    <t>95,00</t>
  </si>
  <si>
    <t>13.01.01.</t>
  </si>
  <si>
    <t>Uždavinys.Teikti socialinės globos paslaugas</t>
  </si>
  <si>
    <t>T</t>
  </si>
  <si>
    <t>Asmenų, gavusių socialinės globos  paslaugas skaičius</t>
  </si>
  <si>
    <t>vnt.</t>
  </si>
  <si>
    <t>468,00</t>
  </si>
  <si>
    <t>13.01.01.01.</t>
  </si>
  <si>
    <t>Priemonė: Įgyvendinti projektą „Integralios pagalbos plėtra Šakių rajone“</t>
  </si>
  <si>
    <t xml:space="preserve">BĮ Socialinių paslaugų centras; UAB Dalios Zaleskienės ambulatorija              </t>
  </si>
  <si>
    <t>Sonata Černauskienė</t>
  </si>
  <si>
    <t>TP</t>
  </si>
  <si>
    <t>Asmenų, gavusių  integralios pagalbos paslaugas, skaičius</t>
  </si>
  <si>
    <t>55,00</t>
  </si>
  <si>
    <t>13.01.01.02.</t>
  </si>
  <si>
    <t>Priemonė:Teikti dienos socialinės globos  paslaugas institucijoje. D. C.</t>
  </si>
  <si>
    <t>Edita Macevičiūtė-Orentienė</t>
  </si>
  <si>
    <t>Asmenų, gavusių darbinio užimtumo iš VšĮ Šakių Diakonijos dienos užimtumo centro, skaičius</t>
  </si>
  <si>
    <t>15,00</t>
  </si>
  <si>
    <t>Asmenų, gavusių darbinio užimtumo paslaugas  iš  Gelgaudiškio "Šaltinio ugdymo centro" dienos centro, skaičius</t>
  </si>
  <si>
    <t>13.01.01.03.</t>
  </si>
  <si>
    <t>Priemonė. Teikti ilgalaikės ir trumpalaikės globos paslaugas Kukarskės globos namuose</t>
  </si>
  <si>
    <t xml:space="preserve">Kukarskės globos namai  </t>
  </si>
  <si>
    <t>Asmenų, gavusių ilgalaikės ir trumpalaikės socialinės globos paslaugas Kukarskės globos namuose, skaičius</t>
  </si>
  <si>
    <t>13.01.01.04.</t>
  </si>
  <si>
    <t>Priemonė.Teikti trumpalaikės globos paslaugas vaikams, likusiems be tėvų globos.</t>
  </si>
  <si>
    <t>Milda Savukaitienė</t>
  </si>
  <si>
    <t>Vaikų, likusių be tėvų globos, gavusių trumpalaikės globos paslaugas, skaičius</t>
  </si>
  <si>
    <t>70,00</t>
  </si>
  <si>
    <t>13.01.01.05.</t>
  </si>
  <si>
    <t xml:space="preserve">Priemonė. Teikti ilgalaikės ir trumpalaikės globos paslaugas socialinės rizikos šeimų  vaikams </t>
  </si>
  <si>
    <t>Milda Savukaitienė; Ugnė Mikštienė</t>
  </si>
  <si>
    <t>Socialinės rizikos vaikų, likusių be tėvų globos, gavusių trumpalaikės ir ilgalaikės globos paslaugas, skaičius</t>
  </si>
  <si>
    <t>8,00</t>
  </si>
  <si>
    <t>13.01.01.06.</t>
  </si>
  <si>
    <t>Priemonė. Teikti ilgalaikės ir trumpalaikės globos paslaugas socialinės rizikos šeimų vaikams šeimynose</t>
  </si>
  <si>
    <t>Vaikų, gavusių ilgalaikės ir trumpalaikės socialinės globos paslaugas  šeimynose, skaičius</t>
  </si>
  <si>
    <t>20,00</t>
  </si>
  <si>
    <t>13.01.01.07</t>
  </si>
  <si>
    <t>Priemonė: Finansuoti socialinės globos paslaugas globos įstaigose, socialinės priežiūros paslaugas teikiančiose socialinę priežiūrą įstaigose, savivaldybės biudžeto lėšomis</t>
  </si>
  <si>
    <t>Socialinės globos ir socialinės priežiūros paslaugas savivaldybės biudžeto lėšomis gavusių asmenų skaičius</t>
  </si>
  <si>
    <t>110,00</t>
  </si>
  <si>
    <t>13.01.01.10.</t>
  </si>
  <si>
    <t>Priemonė: Finansuoti socialinės globos paslaugas  globos įstaigose valstybės biudžeto lėšomis</t>
  </si>
  <si>
    <t>Socialinės globos paslaugas globos įstaigose, valstybės biudžeto lėšomis, gavusių asmenų skaičius</t>
  </si>
  <si>
    <t>120,00</t>
  </si>
  <si>
    <t>13.01.02.</t>
  </si>
  <si>
    <t>Uždavinys.Teikti socialinės priežiūros paslaugas</t>
  </si>
  <si>
    <t>Asmenų, gavusių socialinės priežiūros  paslaugas skaičius</t>
  </si>
  <si>
    <t>13.01.02.01.</t>
  </si>
  <si>
    <t>Priemonė. Socialinių paslaugų teikimas per BĮ Šakių socialinių paslaugų centrą</t>
  </si>
  <si>
    <t>BĮ Socialinių paslaugų centras</t>
  </si>
  <si>
    <t>Suteiktų socialinių paslaugų per BĮ Šakių socialinių paslaugų centrą skaičius</t>
  </si>
  <si>
    <t>Asmenų, gavusių paslaugas BĮ Šakių socialinių paslaugų centro Neįgaliųjų dienos centre, skaičius</t>
  </si>
  <si>
    <t>13.01.02.02</t>
  </si>
  <si>
    <t>Priemonė: Administruoti  vaikų dienos centrų tinklo veiklą</t>
  </si>
  <si>
    <t>Vaikų dienos centrų tinklo veiklą administruojančių asmenų skaičius</t>
  </si>
  <si>
    <t>3,00</t>
  </si>
  <si>
    <t>13.01.02.03.</t>
  </si>
  <si>
    <t>Priemonė: Plėtoti vaikų dienos centrų tinklo veiklą</t>
  </si>
  <si>
    <t>Vaikų, gavusių  paslaugas dienos centruose, skaičius</t>
  </si>
  <si>
    <t>266,00</t>
  </si>
  <si>
    <t>270,00</t>
  </si>
  <si>
    <t>13.01.02.04</t>
  </si>
  <si>
    <t>Priemonė. Organizuoti socialinę rebilitaciją neįgaliesiems bendruomenėje.</t>
  </si>
  <si>
    <t>Asmenų, gavusių paslaugą, skaičius</t>
  </si>
  <si>
    <t>301,00</t>
  </si>
  <si>
    <t>13.01.02.05</t>
  </si>
  <si>
    <t>Priemonė. Administruoti socialinės reabilitacijos neįgaliesiems bendruomenėje teikimą.</t>
  </si>
  <si>
    <t>Paslaugą administruojančių asmenų skaičius</t>
  </si>
  <si>
    <t>2,00</t>
  </si>
  <si>
    <t>13.01.03.</t>
  </si>
  <si>
    <t>Uždavinys. Vykdyti  neįgaliųjų integracijos programą.</t>
  </si>
  <si>
    <t>Programų skaičius</t>
  </si>
  <si>
    <t>5,00</t>
  </si>
  <si>
    <t>13.01.03.01.</t>
  </si>
  <si>
    <t>Priemonė. Teikti specialaus transporto paslaugas neįgaliesiems</t>
  </si>
  <si>
    <t>Specialaus transporto paslaugas gavusių neįgaliųjų skaičius</t>
  </si>
  <si>
    <t>1 500,00</t>
  </si>
  <si>
    <t>13.01.03.02.</t>
  </si>
  <si>
    <t>Priemonė. Pritaikyti  būsto aplinką neįgaliesiems.</t>
  </si>
  <si>
    <t>Audronė Matusienė</t>
  </si>
  <si>
    <t>Pritaikytų  būstų   neįgaliesiems skaičius</t>
  </si>
  <si>
    <t>6,00</t>
  </si>
  <si>
    <t>13.01.03.02</t>
  </si>
  <si>
    <t>Priemonė: Administruoti būsto aplinkos pritaikymą neįgaliesiems</t>
  </si>
  <si>
    <t>Būsto aplinkos pritaikymą neįgaliesiems administruojančių asmenų skaičius</t>
  </si>
  <si>
    <t>4,00</t>
  </si>
  <si>
    <t>13.01.03.03.</t>
  </si>
  <si>
    <t>Priemonė.Remti tikslines socialinių paslaugų  teikimo žmonėms su negalia programas</t>
  </si>
  <si>
    <t>Tikslinių socialinių paslaugų  teikimo žmonėms su negalia programų skaičius</t>
  </si>
  <si>
    <t>13.01.03.05.</t>
  </si>
  <si>
    <t>Priemonė. Organizuoti asmeninės pagalbos teikimą.</t>
  </si>
  <si>
    <t>Asmeninę pagalbą gavusių asmenų skaičius</t>
  </si>
  <si>
    <t>80,00</t>
  </si>
  <si>
    <t>13.01.03.05</t>
  </si>
  <si>
    <t>Priemonė: Administruoti asmeninės pagalbos teikimą.</t>
  </si>
  <si>
    <t>Asmeninę pagalbą administruojančių asmenų skaičius</t>
  </si>
  <si>
    <t>17,00</t>
  </si>
  <si>
    <t>13.01.03.06.</t>
  </si>
  <si>
    <t>Priemonė: Vykdyti neveiksnių asmenų būklės peržiūrėjimą</t>
  </si>
  <si>
    <t>Suorganizuotų neveiksnių asmenų būklės peržiūrėjimo komisijos posėdžių skaičius</t>
  </si>
  <si>
    <t>10,00</t>
  </si>
  <si>
    <t>13.01.04.</t>
  </si>
  <si>
    <t>Uždavinys. Teikti bendrąsias paslaugas</t>
  </si>
  <si>
    <t>Asmenų, gavusių bendrąsias  paslaugas skaičius</t>
  </si>
  <si>
    <t>71,00</t>
  </si>
  <si>
    <t>13.01.04.01.</t>
  </si>
  <si>
    <t>Priemonė. Stiprinti  NVO materialinę bazę.(Bažnyčios)</t>
  </si>
  <si>
    <t>NVO, gavusių paramą, skaičius</t>
  </si>
  <si>
    <t>21,00</t>
  </si>
  <si>
    <t>13.01.04.02.</t>
  </si>
  <si>
    <t>Priemonė: Žmogaus palaikų patologinės anatomijos tyrimams ar teismo ekspertizei vežimo, saugojimo ir laidojimo paslaugos teikimas</t>
  </si>
  <si>
    <t>Jolita Žemaitienė</t>
  </si>
  <si>
    <t>Gavusių paslaugas asmenų skaičius</t>
  </si>
  <si>
    <t>50,00</t>
  </si>
  <si>
    <t>13.02.</t>
  </si>
  <si>
    <t>Tikslas: Socialinių paslaugų aprėpties didinimas.</t>
  </si>
  <si>
    <t>Naujai gavusių socialines paslaugas asmenų skaičius</t>
  </si>
  <si>
    <t>13.02.01.</t>
  </si>
  <si>
    <t>Uždavinys. Socialinių paslaugų rizikos asmenims plėtra</t>
  </si>
  <si>
    <t>Asmenų, gavusių paslaugas, skaičius</t>
  </si>
  <si>
    <t>3 600,00</t>
  </si>
  <si>
    <t>13.02.01.01</t>
  </si>
  <si>
    <t>Priemonė. Organizuoti nemokamą maitinimą labdaros valgykloje</t>
  </si>
  <si>
    <t>Nemokamą maitinimą gaunančių asmenų skaičius</t>
  </si>
  <si>
    <t>400,00</t>
  </si>
  <si>
    <t>13.02.01.02</t>
  </si>
  <si>
    <t>Priemonė. Įgyvendinti „Materialinio nepritekliaus mažinimo programą"</t>
  </si>
  <si>
    <t>Rima Valaitienė</t>
  </si>
  <si>
    <t>Asmenų, kuriems skirtos lėšos produktams ir (ar) prekėms įsigyti kortele, skaičius</t>
  </si>
  <si>
    <t>3 200,00</t>
  </si>
  <si>
    <t>13.02.02.</t>
  </si>
  <si>
    <t>Uždavinys. Socialinės globos ir priežiūros paslaugų plėtra</t>
  </si>
  <si>
    <t>Ūkio ir investicijų skyrius; Socialinės paramos skyrius</t>
  </si>
  <si>
    <t>Miglė Kriaučiūnienė; Milda Savukaitienė</t>
  </si>
  <si>
    <t>Įsteigtų ir veikiančių grupinio gyvenimo namų asmenims su daline protine negalia skaičius</t>
  </si>
  <si>
    <t>1,00</t>
  </si>
  <si>
    <t>0,00</t>
  </si>
  <si>
    <t>Įsteigtų ir veikiančių bendruomeninių vaikų globos namų (BVGN) skaičius</t>
  </si>
  <si>
    <t>13.02.02.02.</t>
  </si>
  <si>
    <t>Priemonė. Įgyvendinti projektą „Bendruomeninių vaikų globos namų ir vaikų dienos centrų tinklo plėtra Šakių rajone“</t>
  </si>
  <si>
    <t>Ūkio ir investicijų skyrius</t>
  </si>
  <si>
    <t>Miglė Kriaučiūnienė</t>
  </si>
  <si>
    <t>Naujai pastatytų objektų, bendruomeninių vaikų globos namų Šakiuose, skaičius</t>
  </si>
  <si>
    <t>13.02.02.03.</t>
  </si>
  <si>
    <t>Priemonė. Įgyvendinti projektą „Bendruomeninių apgyvendinimo bei užimtumo paslaugų asmenims su proto (arba) psichikos negalia plėtra Šakių rajone“ (V-427)</t>
  </si>
  <si>
    <t>13.02.03.</t>
  </si>
  <si>
    <t>Uždavinys. Kompleksinių socialinių paslaugų plėtra globėjų ir įtėvių šeimoms</t>
  </si>
  <si>
    <t>Parengtų globėjų ir įtėvių skaičius</t>
  </si>
  <si>
    <t>13.02.03.01.</t>
  </si>
  <si>
    <t>Priemonė.Naujų socialinių globėjų paieška ir rengimas.</t>
  </si>
  <si>
    <t>13.02.04.</t>
  </si>
  <si>
    <t>Uždavinys. Socialinių paslaugų poreikio nustatymo ir teikimo metodikos tobulinimas ir kokybės gerinimo priemonių diegimas.</t>
  </si>
  <si>
    <t>Socialinių paslaugų įstaigų, įdiegusių kokybės gerinimo priemones, skaičius</t>
  </si>
  <si>
    <t>13.02.04.01.</t>
  </si>
  <si>
    <t>Priemonė.Tobulinti socialinių paslaugų poreikio nustatymą.</t>
  </si>
  <si>
    <t>Parengtų priemonių skaičius</t>
  </si>
  <si>
    <t>13.02.05.</t>
  </si>
  <si>
    <t>Uždavinys. Socialinio darbo seniūnijose tobulinimas, socialinio darbuotojo statuso visuomenėje gerinimas.</t>
  </si>
  <si>
    <t>13.02.05.01.</t>
  </si>
  <si>
    <t xml:space="preserve">Priemonė.Socialinių darbuotojų išlaikymas ir kvalifikacijos kėlimas. </t>
  </si>
  <si>
    <t>Daiva  Pilypaitytė; Edita Macevičiūtė-Orentienė</t>
  </si>
  <si>
    <t>Parengtų programų skaičius</t>
  </si>
  <si>
    <t>13.02.06.</t>
  </si>
  <si>
    <t>Uždavinys. Finansinės pagalbos  rajono  gyventojams teikimas ir didinimas.</t>
  </si>
  <si>
    <t>13.02.06.01.</t>
  </si>
  <si>
    <t>Priemonė: Mokėti socialines pašalpas rajono gyventojams.</t>
  </si>
  <si>
    <t>Aistė Būdvytienė; Jolita Žemaitienė; Justė Grumulaitienė; Ugnė Mikštienė</t>
  </si>
  <si>
    <t>Rajono gyventojų, gavusių socialinę pašalpą, skaičius</t>
  </si>
  <si>
    <t>1 814,00</t>
  </si>
  <si>
    <t>13.02.06.02.</t>
  </si>
  <si>
    <t>Priemonė: Mokėti vienkartines pašalpas rajono gyventojams (susidarius sunkiai mat. padėčiai, ligos atveju, nukentėjus nuo gaisro ir kt.)</t>
  </si>
  <si>
    <t>Justė Grumulaitienė</t>
  </si>
  <si>
    <t>Rajono gyventojų, gavusių vienkartines tikslines išmokas, skaičius</t>
  </si>
  <si>
    <t>263,00</t>
  </si>
  <si>
    <t>13.02.06.02</t>
  </si>
  <si>
    <t>Priemonė: Mokėti vienkartines  pašalpas rajono gyventojams (vienkartinė pašalpa vaikui gimus).</t>
  </si>
  <si>
    <t>Rajono gyventojų, gavusių vienkartinę pašalpą gimus vaikui, skaičius</t>
  </si>
  <si>
    <t>96,00</t>
  </si>
  <si>
    <t>13.02.06.03.</t>
  </si>
  <si>
    <t>Priemonė: Mokėti vienkartines  pašalpas rajono gyventojams (vienkartinės pašalpos grįžus iš įkalinimo vietų).</t>
  </si>
  <si>
    <t>Rajono gyventojų, gavusių vienkartinę pašalpą grįžus iš įkalinimo įstaigos, skaičius</t>
  </si>
  <si>
    <t>11,00</t>
  </si>
  <si>
    <t>13.02.06.04.</t>
  </si>
  <si>
    <t>Priemonė: Teikti transporto išlaidų 50 proc. kompensacijas.</t>
  </si>
  <si>
    <t>Kompensacijų skaičius (50 proc.)</t>
  </si>
  <si>
    <t>25 506,00</t>
  </si>
  <si>
    <t>13.02.06.04</t>
  </si>
  <si>
    <t>Priemonė: Teikti transporto išlaidų 80 proc. kompensacijas.</t>
  </si>
  <si>
    <t>Kompensacijų skaičius (80 proc.)</t>
  </si>
  <si>
    <t>10 097,00</t>
  </si>
  <si>
    <t>13.02.06.05.</t>
  </si>
  <si>
    <t>Priemonė: Socialinės paramos programa mokiniams (Administracija).</t>
  </si>
  <si>
    <t>Sintautų pagrindinė mokykla; Gelgaudiškio pagrindinė mokykla; Griškabūdžio gimnazija; Kidulių pagrindinė mokykla; Lukšių Vinco Grybo gimnazija; Gelgaudiškio ,,Šaltinio” specialiojo ugdymo centras; Šakių „Žiburio” gimnazija; Kudirkos Naumiesčio Vinco Kudirkos gimnazija; Panemunių mokykla-daugiafunkcis centras; Šakių ikimokyklinio ugdymo mokykla "Maži žingsneliai"</t>
  </si>
  <si>
    <t>Nemokamą maitinimą gavusių mokinių skaičius (Administracija)</t>
  </si>
  <si>
    <t>1 155,00</t>
  </si>
  <si>
    <t>Nemokamų mokymo reikmenų gavusių mokinių skaičius (Administracija)</t>
  </si>
  <si>
    <t>770,00</t>
  </si>
  <si>
    <t>13.02.06.05</t>
  </si>
  <si>
    <t>Priemonė: Socialinės paramos programa mokiniams (Marijampolės PRC).</t>
  </si>
  <si>
    <t>Nemokamą maitinimą gavusių mokinių skaičius (Marijampolės PRC)</t>
  </si>
  <si>
    <t>19,00</t>
  </si>
  <si>
    <t>Nemokamų mokymo reikmenų gavusių mokinių skaičius (Marijampolės PRC)</t>
  </si>
  <si>
    <t>14,00</t>
  </si>
  <si>
    <t>13.02.06.06.</t>
  </si>
  <si>
    <t>Priemonė: Skirti paramą mirties atveju (laidojimo pašalpų mokėjimas)</t>
  </si>
  <si>
    <t>Išmokėtų laidojimo pašalpų skaičius</t>
  </si>
  <si>
    <t>420,00</t>
  </si>
  <si>
    <t>13.02.06.09.</t>
  </si>
  <si>
    <t>Priemonė: Mokėti būsto išlaidų  kompensacijas  rajono gyventojams  už šildymą (UAB).</t>
  </si>
  <si>
    <t>Rajono gyventojų, gavusių kompensacijas už šildymą, skaičius</t>
  </si>
  <si>
    <t>1 225,00</t>
  </si>
  <si>
    <t>13.02.06.10.</t>
  </si>
  <si>
    <t>Priemonė: Mokėti būsto išlaidų  kompensacijas  rajono gyventojams už geriamąjį vandenį.</t>
  </si>
  <si>
    <t>Rajono gyventojų, gavusių kompensacijas už geriamąjį vandenį, skaičius</t>
  </si>
  <si>
    <t>1 538,00</t>
  </si>
  <si>
    <t>13.02.06.11.</t>
  </si>
  <si>
    <t>Priemonė: Mokėti būsto išlaidų kompensacijas rajono gyventojams už karštą vandenį.</t>
  </si>
  <si>
    <t>Rajono gyventojų, gavusių kompensacijas už karštą vandenį, skaičius</t>
  </si>
  <si>
    <t>848,00</t>
  </si>
  <si>
    <t>13.02.06.12.</t>
  </si>
  <si>
    <t>Priemonė: Mokėti būsto išlaidų kompensacijas rajono gyventojams už kreditus ir palūkanas asmenims, turintiems teisę į būsto išlaidų kompensaciją.</t>
  </si>
  <si>
    <t>Aistė Būdvytienė; Ugnė Mikštienė</t>
  </si>
  <si>
    <t>Rajono gyventojų, gavusių kompensacijas už kreditus ir palūkanas asmenims, turintiems teisę į būsto šildymo išlaidų kompensaciją, skaičius</t>
  </si>
  <si>
    <t>361,00</t>
  </si>
  <si>
    <t>13.02.06.13.</t>
  </si>
  <si>
    <t>Priemonė: Mokėti būsto išlaidų kompensacijas rajono gyventojams už šildymą kitu kuru.</t>
  </si>
  <si>
    <t>Rajono gyventojų, gavusių kompensacijas už šildymą kitu kuru, skaičius</t>
  </si>
  <si>
    <t>5 672,00</t>
  </si>
  <si>
    <t>13.02.06.14.</t>
  </si>
  <si>
    <t>Priemonė: Mokėti vienkartines išmokas vaikui</t>
  </si>
  <si>
    <t>Rajono gyventojų, gavusių vienkartines išmokas vaikui, skaičius</t>
  </si>
  <si>
    <t>150,00</t>
  </si>
  <si>
    <t>13.02.06.15.</t>
  </si>
  <si>
    <t>Priemonė: Skirti ir mokėti išmokas vaikui</t>
  </si>
  <si>
    <t>Rajono gyventojų, gavusių išmokas vaikui, skaičius</t>
  </si>
  <si>
    <t>4 553,00</t>
  </si>
  <si>
    <t>13.02.06.16.</t>
  </si>
  <si>
    <t>Priemonė: Mokėti išmokas gimus vienu metu daugiau kaip vienam vaikui</t>
  </si>
  <si>
    <t>Rajono gyventojų, gavusių išmokas gimus vienu metu daugiau kaip vienam vaikui, skaičius</t>
  </si>
  <si>
    <t>13.02.06.17.</t>
  </si>
  <si>
    <t>Priemonė: Mokėti išmokas privalomosios pradinės karo tarnybos kario vaikui</t>
  </si>
  <si>
    <t>Rajono gyventojų, gavusių išmokas privalomosios pradinės karo tarnybos kario vaikui, skaičius</t>
  </si>
  <si>
    <t>13.02.06.18.</t>
  </si>
  <si>
    <t>Priemonė: Mokėti išmokas besimokančio ar studijuojančio asmens vaiko priežiūrai</t>
  </si>
  <si>
    <t>Rajono gyventojų, gavusių išmokas besimokančio ar studijuojančio asmens vaiko priežiūrai, skaičius</t>
  </si>
  <si>
    <t>26,00</t>
  </si>
  <si>
    <t>13.02.06.19.</t>
  </si>
  <si>
    <t>Priemonė: Mokėti vienkartines išmokas nėščiai moteriai</t>
  </si>
  <si>
    <t>Rajono gyventojų, gavusių vienkartines išmokas nėščiai moteriai, skaičius</t>
  </si>
  <si>
    <t>36,00</t>
  </si>
  <si>
    <t>13.02.06.20.</t>
  </si>
  <si>
    <t>Priemonė: Mokėti globos (rūpybos) išmokas</t>
  </si>
  <si>
    <t>Rajono gyventojų, gavusių globos (rūpybos) išmokas, skaičius</t>
  </si>
  <si>
    <t>99,00</t>
  </si>
  <si>
    <t>13.02.06.21.</t>
  </si>
  <si>
    <t>Priemonė: Mokėti globos  (rūpybos) išmokos tikslinius priedus</t>
  </si>
  <si>
    <t>Rajono gyventojų, gavusių globos (rūpybos) išmokos tikslinius priedus, skaičius</t>
  </si>
  <si>
    <t>88,00</t>
  </si>
  <si>
    <t>13.02.06.22.</t>
  </si>
  <si>
    <t>Priemonė: Mokėti vaiko laikinosios priežiūros  išmokas</t>
  </si>
  <si>
    <t>Rajono gyventojų, gavusių vaiko laikinosios priežiūros išmokas, skaičius</t>
  </si>
  <si>
    <t>30,00</t>
  </si>
  <si>
    <t>13.02.06.23.</t>
  </si>
  <si>
    <t>Priemonė: Mokėti vienkartines išmokas įsikurti</t>
  </si>
  <si>
    <t>Rajono gyventojų, gavusių vienkartines išmokas įsikurti, skaičius</t>
  </si>
  <si>
    <t>13.02.06.24.</t>
  </si>
  <si>
    <t>Priemonė: Mokėti išmokas įvaikinus vaiką</t>
  </si>
  <si>
    <t>Rajono gyventojų, gavusių išmokas įvaikinus vaiką, skaičius</t>
  </si>
  <si>
    <t>13.02.06.25.</t>
  </si>
  <si>
    <t>Priemonė: Skirti ir mokėti slaugos išlaidų tikslinę kompensaciją</t>
  </si>
  <si>
    <t>Rajono gyventojų, gavusių slaugos išlaidų tikslinę kompensaciją, skaičius</t>
  </si>
  <si>
    <t>494,00</t>
  </si>
  <si>
    <t>13.02.06.26.</t>
  </si>
  <si>
    <t>Priemonė: Skirti ir mokėti  priežiūros (pagalbos) išlaidų tikslines kompensaciją</t>
  </si>
  <si>
    <t>Rajono gyventojų, gavusių priežiūros (pagalbos) išlaidų tikslinę kompensaciją, skaičius</t>
  </si>
  <si>
    <t>746,00</t>
  </si>
  <si>
    <t>476,00</t>
  </si>
  <si>
    <t>13.02.06.27.</t>
  </si>
  <si>
    <t>Priemonė: Administruoti tikslines kompensacijas</t>
  </si>
  <si>
    <t>Išmokas administruojančių asmenų skaičius</t>
  </si>
  <si>
    <t>13.02.06.28.</t>
  </si>
  <si>
    <t>Priemonė: Administruoti išmokas vaikams</t>
  </si>
  <si>
    <t>Aistė Būdvytienė; Jolita Žemaitienė; Ugnė Mikštienė</t>
  </si>
  <si>
    <t>13.02.06.31.</t>
  </si>
  <si>
    <t>Priemonė: Užtikrinti finansinės pagalbos teikimą Barzdų seniūnijos gyventojams (išmokos mokėjimams ir kt.)</t>
  </si>
  <si>
    <t>Barzdų seniūnija</t>
  </si>
  <si>
    <t>Jurgita Didžiulienė</t>
  </si>
  <si>
    <t>Išmokėtų pašalpų seniūnijos seniūno skyrimu skaičius</t>
  </si>
  <si>
    <t>12,00</t>
  </si>
  <si>
    <t>13.02.06.32.</t>
  </si>
  <si>
    <t>Priemonė: Užtikrinti finansinės pagalbos teikimą Gelgaudiškio seniūnijos gyventojams (išmokos mokėjimams ir kt.)</t>
  </si>
  <si>
    <t>Gelgaudiškio seniūnija</t>
  </si>
  <si>
    <t>Valdas Dumčius</t>
  </si>
  <si>
    <t>13.02.06.33.</t>
  </si>
  <si>
    <t>Priemonė: Užtikrinti finansinės pagalbos teikimą Griškabūdžio seniūnijos gyventojams (išmokos mokėjimams ir kt.)</t>
  </si>
  <si>
    <t>Griškabūdžio seniūnija</t>
  </si>
  <si>
    <t>Saulius Naumavičius</t>
  </si>
  <si>
    <t>13.02.06.34.</t>
  </si>
  <si>
    <t>Priemonė: Užtikrinti finansinės pagalbos teikimą Kidulių seniūnijos gyventojams (išmokos mokėjimams ir kt.)</t>
  </si>
  <si>
    <t>Kidulių seniūnija</t>
  </si>
  <si>
    <t>Renata Švelnytė-Mykolaitienė</t>
  </si>
  <si>
    <t>13.02.06.35.</t>
  </si>
  <si>
    <t>Priemonė: Užtikrinti finansinės pagalbos teikimą Kriūkų seniūnijos gyventojams (išmokos mokėjimams ir kt.)</t>
  </si>
  <si>
    <t>Kriūkų seniūnija</t>
  </si>
  <si>
    <t>Anatolijus Kazlauskas</t>
  </si>
  <si>
    <t>13.02.06.36.</t>
  </si>
  <si>
    <t>Priemonė: Užtikrinti finansinės pagalbos teikimą  Kudirkos Naumiesčio seniūnijos gyventojams (išmokos mokėjimams ir kt.)</t>
  </si>
  <si>
    <t>Kudirkos Naumiesčio seniūnija</t>
  </si>
  <si>
    <t>Edvardas Belevičius</t>
  </si>
  <si>
    <t>25,00</t>
  </si>
  <si>
    <t>13.02.06.37.</t>
  </si>
  <si>
    <t>Priemonė: Užtikrinti finansinės pagalbos teikimą Lekėčių seniūnijos gyventojams (išmokos mokėjimams ir kt.)</t>
  </si>
  <si>
    <t>Lekėčių seniūnija</t>
  </si>
  <si>
    <t>Ričardas Krikštolaitis</t>
  </si>
  <si>
    <t>13.02.06.38.</t>
  </si>
  <si>
    <t>Priemonė: Užtikrinti finansinės pagalbos teikimą Lukšių seniūnijos gyventojams (išmokos mokėjimams ir kt.)</t>
  </si>
  <si>
    <t>Lukšių seniūnija</t>
  </si>
  <si>
    <t>Vytautas Andziulevičius</t>
  </si>
  <si>
    <t>13.02.06.39.</t>
  </si>
  <si>
    <t>Priemonė: Užtikrinti finansinės pagalbos teikimą Plokščių seniūnijos gyventojams (išmokos mokėjimams ir kt.)</t>
  </si>
  <si>
    <t>Plokščių seniūnija</t>
  </si>
  <si>
    <t>Danas Bendoraitis</t>
  </si>
  <si>
    <t>13.02.06.40.</t>
  </si>
  <si>
    <t>Priemonė: Užtikrinti finansinės pagalbos teikimą Sintautų seniūnijos gyventojams (išmokos mokėjimams ir kt.)</t>
  </si>
  <si>
    <t>Sintautų seniūnija</t>
  </si>
  <si>
    <t>Kęstutis  Birbilas</t>
  </si>
  <si>
    <t>13.02.06.41.</t>
  </si>
  <si>
    <t>Priemonė: Užtikrinti finansinės pagalbos teikimą Slavikų seniūnijos gyventojams (išmokos mokėjimams ir kt.)</t>
  </si>
  <si>
    <t>Slavikų seniūnija</t>
  </si>
  <si>
    <t>Redas Juškaitis</t>
  </si>
  <si>
    <t>13.02.06.42.</t>
  </si>
  <si>
    <t>Priemonė:  Užtikrinti finansinės pagalbos teikimą Sudargo seniūnijos gyventojams (išmokos mokėjimams ir kt.)</t>
  </si>
  <si>
    <t>Sudargo seniūnija</t>
  </si>
  <si>
    <t>Rita  Grigaitienė</t>
  </si>
  <si>
    <t>13.02.06.43.</t>
  </si>
  <si>
    <t>Priemonė: Užtikrinti finansinės pagalbos teikimą Šakių seniūnijos gyventojams (išmokos mokėjimams ir kt.)</t>
  </si>
  <si>
    <t>Šakių seniūnija</t>
  </si>
  <si>
    <t>Dalius Jasevičius</t>
  </si>
  <si>
    <t>42,00</t>
  </si>
  <si>
    <t>13.02.06.44.</t>
  </si>
  <si>
    <t>Priemonė: Užtikrinti finansinės pagalbos teikimą Žvirgždaičių seniūnijos gyventojams (išmokos mokėjimams ir kt.)</t>
  </si>
  <si>
    <t>Žvirgždaičių seniūnija</t>
  </si>
  <si>
    <t>Giedrė Snudaitienė</t>
  </si>
  <si>
    <t>13.02.08.</t>
  </si>
  <si>
    <t>Uždavinys. Universalaus dizaino aplinkos pritaikymas</t>
  </si>
  <si>
    <t>Pritaikytų objektų skaičius</t>
  </si>
  <si>
    <t>13.02.08.01.</t>
  </si>
  <si>
    <t>Priemonė: Viešosios aplinkos pritaikymas neįgaliųjų poreikiams</t>
  </si>
  <si>
    <t>Pritaikytų visuomeninės paskirties objektų skaičius</t>
  </si>
  <si>
    <t>13.02.09.</t>
  </si>
  <si>
    <t>Uždavinys. Šakių rajono socialinio būsto fondo plėtra</t>
  </si>
  <si>
    <t>Rinkoje, išsinuomotų būstų, iš fizinių ir juridinių asmenų, skaičius</t>
  </si>
  <si>
    <t>13.02.09.01.</t>
  </si>
  <si>
    <t>Priemonė.Suteikti socialinio būsto paslaugas rajono gyventojams.</t>
  </si>
  <si>
    <t>Biudžeto, turto ir strateginio planavimo skyrius</t>
  </si>
  <si>
    <t>Sonata  Gruzdaitienė</t>
  </si>
  <si>
    <t>Asmenų, gavusių socialinį būstą, skaičius</t>
  </si>
  <si>
    <t>13.02.09.03.</t>
  </si>
  <si>
    <t>Priemonė: Socialinio būsto remontas Šakių seniūnijoje</t>
  </si>
  <si>
    <t>Suremontuotų socialinių būstų, skaičius</t>
  </si>
  <si>
    <t>13.02.09.04.</t>
  </si>
  <si>
    <t>Priemonė: Socialinio būsto remontas Gelgaudiškio seniūnijoje</t>
  </si>
  <si>
    <t>13.02.09.05.</t>
  </si>
  <si>
    <t>Priemonė: Socialinės paskirties patalpų remontas Griškabūdžio seniūnijoje</t>
  </si>
  <si>
    <t>Suremontuotų socialinės paskirties patalpų, skaičius</t>
  </si>
  <si>
    <t>13.02.09.06.</t>
  </si>
  <si>
    <t>Priemonė: Socialinio būsto remontas Kidulių seniūnijoje</t>
  </si>
  <si>
    <t>13.02.09.07.</t>
  </si>
  <si>
    <t>Priemonė: Socialinio būsto remontas Kriūkų seniūnijoje</t>
  </si>
  <si>
    <t>13.02.09.08.</t>
  </si>
  <si>
    <t>Priemonė: Socialinio būsto remontas Kudirkos Naumiesčio seniūnijoje</t>
  </si>
  <si>
    <t>13.02.09.09.</t>
  </si>
  <si>
    <t>Priemonė: Socialinio būsto remontas Lekėčių seniūnijoje</t>
  </si>
  <si>
    <t>13.02.09.10.</t>
  </si>
  <si>
    <t>Priemonė: Socialinio būsto remontas Lukšių seniūnijoje</t>
  </si>
  <si>
    <t>13.02.09.11.</t>
  </si>
  <si>
    <t>Priemonė: Socialinio būsto remontas Plokščių seniūnijoje</t>
  </si>
  <si>
    <t>13.02.09.12.</t>
  </si>
  <si>
    <t>Priemonė: Socialinio būsto remontas Sintautų seniūnijoje</t>
  </si>
  <si>
    <t>13.02.09.13</t>
  </si>
  <si>
    <t>Priemonė. Būstų nuoma iš fizinių ir juridinių asmenų.</t>
  </si>
  <si>
    <t>Rinkoje išsinuomotų būstų iš fizinių ir juridinių asmenų, skaičius</t>
  </si>
  <si>
    <t>13.02.10.</t>
  </si>
  <si>
    <t>Uždavinys. Socialinių paslaugų šeimoms plėtra.</t>
  </si>
  <si>
    <t>Asmenų, gavusių  paslaugas, skaičius</t>
  </si>
  <si>
    <t>200,00</t>
  </si>
  <si>
    <t>13.02.10.01.</t>
  </si>
  <si>
    <t>Priemonė. Organizuoti kompleksines paslaugas šeimai (VB lėšos).</t>
  </si>
  <si>
    <t>Asmenų, gavusių  kompleksines paslaugas skirtas šeimai, skaičius</t>
  </si>
  <si>
    <t>13.03.</t>
  </si>
  <si>
    <t>Tikslas: Saugumą užtikrinančių priemonių diegimas</t>
  </si>
  <si>
    <t>Šakių rajono savivaldybės priešgaisrinė tarnyba</t>
  </si>
  <si>
    <t>Daiva  Pilypaitytė; Gintautas Vedegys</t>
  </si>
  <si>
    <t>Įdiegtų saugumo priemonių užtikrinimas, procentais</t>
  </si>
  <si>
    <t>90,00</t>
  </si>
  <si>
    <t>13.03.01.</t>
  </si>
  <si>
    <t>Uždavinys. Užtikrinti viešojo saugumo paslaugas priešgaisrinės saugos srityje</t>
  </si>
  <si>
    <t>Gintautas Vedegys</t>
  </si>
  <si>
    <t>Atnaujintų gaisrinių automobilių skaičius</t>
  </si>
  <si>
    <t>13.03.01.01.</t>
  </si>
  <si>
    <t>Priemonė.Atnaujinti gaisrinius automobilius.</t>
  </si>
  <si>
    <t>13.03.02.</t>
  </si>
  <si>
    <t>Uždavinys. Užtikrinti priešgaisrinių gelbėjimo pajėgų atliekamų gaisrų gesinimo ir kitų gelbėjimo darbų paslaugų teikimą</t>
  </si>
  <si>
    <t>Išlaikomų ugniagesių komandų skaičius</t>
  </si>
  <si>
    <t>9,00</t>
  </si>
  <si>
    <t>13.03.02.02.</t>
  </si>
  <si>
    <t>Priemonė. Užtikrinti gaisrų gesinimo ir gelbėjimo darbuose teikiamas paslaugas</t>
  </si>
  <si>
    <t>13.03.03.</t>
  </si>
  <si>
    <t>Uždavinys. Įgyvendinti priemones, skirtas socialiai remtiniems asmenims</t>
  </si>
  <si>
    <t>Įvykdytų priemonių, prižiūrint dūmtraukius  ir aprūpinant dūmų detektoriais, skaičius</t>
  </si>
  <si>
    <t>13.03.03.01.</t>
  </si>
  <si>
    <t>Priemonė.Aprūpinti socialiai remtinus asmenis dūmų detektoriais.</t>
  </si>
  <si>
    <t>Socialiai remtinų asmenų, aprūpintų dūmų detektoriais, skaičius</t>
  </si>
  <si>
    <t>13.03.04.</t>
  </si>
  <si>
    <t>Uždavinys. Įgyvendinti prevencines programas</t>
  </si>
  <si>
    <t>Savivaldybės adm.vyriausioji specialistė (gydytoja)</t>
  </si>
  <si>
    <t>Edita Zubrickienė</t>
  </si>
  <si>
    <t>Įgyvendinti prevencinių programų skaičius</t>
  </si>
  <si>
    <t>13.03.04.01.</t>
  </si>
  <si>
    <t>Priemonė: Plėtoti psichikos sveikatos stiprinimo, psichosocialinės pagalbos ir savižudybių prevencijos intervencijas</t>
  </si>
  <si>
    <t>Šakių rajono savivaldybės visuomenės sveikatos biuras</t>
  </si>
  <si>
    <t>Įgyvendinamų savižudybių prevencijos programų skaičius</t>
  </si>
  <si>
    <t>13.03.04.02.</t>
  </si>
  <si>
    <t>Priemonė. Vykdyti kovos su prekyba žmonėmis programą</t>
  </si>
  <si>
    <t>Tarpinstitucinio bendradarbiavimo koordinatorius</t>
  </si>
  <si>
    <t>Aušra Pavydienė</t>
  </si>
  <si>
    <t>Įgyvendinamų kovos su prekyba žmonėmis programų skaičius</t>
  </si>
  <si>
    <t>13.03.04.05.</t>
  </si>
  <si>
    <t>Priemonė: „Smurto artimoje aplinkoje prevencija“</t>
  </si>
  <si>
    <t>Įgyvendinamų kovos su smurtu programų skaičius</t>
  </si>
  <si>
    <t>13.03.04.06.</t>
  </si>
  <si>
    <t>Priemonė. Finansuoti policijos rėmėjų priemonių įsigijimą vykdant prevencines programas</t>
  </si>
  <si>
    <t>Įsigytų aprangos kompektų policijos rėmėjams skaičius</t>
  </si>
  <si>
    <t>13.04.</t>
  </si>
  <si>
    <t>Tikslas: Sveiko gyvenimo  būdo ir sporto propagavimas, ligų prevencija, profilaktika.</t>
  </si>
  <si>
    <t>Visuomenės pasitenkinimas visuomenės sveikatos teikiamomis prevencinėmis paslaugomis</t>
  </si>
  <si>
    <t>13.04.01.</t>
  </si>
  <si>
    <t>Uždavinys. Skatinti sveiką gyvenseną ir vykdyti ligų prevenciją</t>
  </si>
  <si>
    <t>Sveikatinimo renginių skaičius</t>
  </si>
  <si>
    <t>13.04.01.01.</t>
  </si>
  <si>
    <t>Priemonė: Vykdyti ligų prevenciją per visuomenės sveikatos aplinkos monitoringą</t>
  </si>
  <si>
    <t>Monitoringų skaičius</t>
  </si>
  <si>
    <t>13.04.01.04</t>
  </si>
  <si>
    <t>Priemonė. Plėtoti sveiką gyvenseną bei stiprinti sveikos gyvensenos įgūdžius ugdymo įstaigose ir bendruomenėse, vykdyti visuomenės sveikatos stebėseną savivaldybėse</t>
  </si>
  <si>
    <t>Padidėjęs  visuomenės  informuotumas sveikatos  klausimais  (procentais)</t>
  </si>
  <si>
    <t>Švietimo įstaigų, kuriose teikiamos visuomenės sveikatos priežiūros paslaugos, skaičius</t>
  </si>
  <si>
    <t>13.04.01.05.</t>
  </si>
  <si>
    <t>Priemonė. Plėtoti visuomenės sveikatos priežiūrą.</t>
  </si>
  <si>
    <t>13.04.01.06.</t>
  </si>
  <si>
    <t>Priemonė: Įgyvendinti projektą „Saugok sveikatą, kol jaunas – 2“</t>
  </si>
  <si>
    <t>Psichologo suteiktų konsultacijų skaičius</t>
  </si>
  <si>
    <t>85,00</t>
  </si>
  <si>
    <t>Surengtų mokymų, seminarų ir stovyklų pagal aštuonis sveikatos algoritmus skaičius</t>
  </si>
  <si>
    <t>Įgyvendintų jaunumui palankių sveikatos priežiūros paslaugų srities projektų skaičius</t>
  </si>
  <si>
    <t>13.04.01.09.</t>
  </si>
  <si>
    <t>Priemonė: Įgyvendinti projektą „Vaikų ir jų artimųjų fizinio raštingumo didinimas Kazlų Rūdos ir Šakių savivaldybėse“</t>
  </si>
  <si>
    <t>Įgyvendintų projektų skaičius</t>
  </si>
  <si>
    <t>13.05.</t>
  </si>
  <si>
    <t>Tikslas: Kokybiškas sveikatos priežiūros prieinamumas ir užtikrinimas.</t>
  </si>
  <si>
    <t>Visuomenės pasitenkinimas sveikatos apsaugos sistemos teikiamomis paslaugomis, procentais</t>
  </si>
  <si>
    <t>40,00</t>
  </si>
  <si>
    <t>13.05.01.</t>
  </si>
  <si>
    <t>Uždavinys. Atnaujinti sveikatos priežiūros paslaugas teikiančių savivaldybės įstaigų infrastruktūrą</t>
  </si>
  <si>
    <t>Rekonstruotų ar suremontuotų pastatų/ patalpų plotas (m2)</t>
  </si>
  <si>
    <t>m2</t>
  </si>
  <si>
    <t>1 118,00</t>
  </si>
  <si>
    <t>13.05.01.01.</t>
  </si>
  <si>
    <t>Priemonė: Užtikrinti kokybišką sveikatos priežiūros paslaugų prieinamumą</t>
  </si>
  <si>
    <t>Šakių pirminės asmens sveikatos priežiūros centras; Šakių ligoninė; Kudirkos Naumiesčio pirminės sveikatos priežiūros centras; Lekėčių ambulatorija; Kidulių ambulatorija; Šakių rajono savivaldybės visuomenės sveikatos biuras</t>
  </si>
  <si>
    <t>Rekonstruotų ar suremontuotų pastatų/ patalpų sveikatos priežiūros įstaigų plotas (m2)</t>
  </si>
  <si>
    <t>100,00</t>
  </si>
  <si>
    <t>500,00</t>
  </si>
  <si>
    <t>Sutvarkytų sveikatos įstaigų teritorijų plotas (m2)</t>
  </si>
  <si>
    <t>300,00</t>
  </si>
  <si>
    <t>Įdiegtų elektroninių paslaugų apimtis įstaigose</t>
  </si>
  <si>
    <t>60,00</t>
  </si>
  <si>
    <t>Įsidiegusių sveikatos priežiūros įstaigų kokybės gerinimo priemonių, skaičius</t>
  </si>
  <si>
    <t>Mokymuose dalyvavusių gydytojų ir slaugytojų skaičius</t>
  </si>
  <si>
    <t>Parengtų ir pritrauktų finansuojamų specialistų skaičius</t>
  </si>
  <si>
    <t>13.05.02.</t>
  </si>
  <si>
    <t>Uždavinys. Išlaikyti reikalingą rajonui stacionarinio gydymo profilio paslaugą</t>
  </si>
  <si>
    <t>Šakių ligoninė</t>
  </si>
  <si>
    <t>Išlaikytų reikalingų rajonui  stacionarinio gydymo profilių paslaugų (vaikų ligų, terapijos ir chirurgijos sk.), skaičius</t>
  </si>
  <si>
    <t>13.05.02.01.</t>
  </si>
  <si>
    <t>Priemonė. Išlaikyti reikalingą rajonui stacionarinio gydymo profilio paslaugą</t>
  </si>
  <si>
    <t>13.05.03</t>
  </si>
  <si>
    <t>Uždavinys. Didinti kokybiškų ir inovatyvių sveikatos priežiūros paslaugų prieinamumą ir sveikatos atsparumą grėsmėms</t>
  </si>
  <si>
    <t>Šakių ligoninė; BĮ Socialinių paslaugų centras</t>
  </si>
  <si>
    <t>Edita Zubrickienė; Gintautė Didžbalienė</t>
  </si>
  <si>
    <t>Gydymo priemonėmis išvengiamas mirtingumas (mirusiųjų skaičius 100 tūkst. gyventojų) proc.</t>
  </si>
  <si>
    <t>28,00</t>
  </si>
  <si>
    <t>13.05.03.01</t>
  </si>
  <si>
    <t>Priemonė: Įgyvendinti projektą „Pacientų pavėžėjimo paslaugos modelio sukūrimas ir išbandymas“</t>
  </si>
  <si>
    <t>Nespecializuotų pavėžėjimo paslaugų, teikiamų BĮ Šakių paslaugų centro, skaičius</t>
  </si>
  <si>
    <t>319,00</t>
  </si>
  <si>
    <t>Specializuotų pavėžėjimo paslaugų, teikiamų VšĮ Šakių ligoninės, skaičius</t>
  </si>
  <si>
    <t>13.06.</t>
  </si>
  <si>
    <t>Tikslas: Gyventojų užimtumo didinimas.</t>
  </si>
  <si>
    <t>Užimtumo programoje įdarbintų asmenų skaičius</t>
  </si>
  <si>
    <t>29,00</t>
  </si>
  <si>
    <t>13.06.01.</t>
  </si>
  <si>
    <t>Uždavinys. Organizuoti užimtumo didinimo programą</t>
  </si>
  <si>
    <t>Įdarbintų asmenų skaičius</t>
  </si>
  <si>
    <t>13.06.01.03.</t>
  </si>
  <si>
    <t>Priemonė:  Įgyvendinti užimtumo didinimo programą Barzdų seniūnijoje</t>
  </si>
  <si>
    <t>13.06.01.04.</t>
  </si>
  <si>
    <t>Priemonė: Įgyvendinti užimtumo didinimo programą Gelgaudiškio seniūnijoje</t>
  </si>
  <si>
    <t>13.06.01.05.</t>
  </si>
  <si>
    <t>Priemonė: Įgyvendinti užimtumo didinimo programą Griškabūdžio seniūnijoje</t>
  </si>
  <si>
    <t>13.06.01.06.</t>
  </si>
  <si>
    <t>Priemonė: Įgyvendinti užimtumo didinimo programą Kidulių seniūnijoje</t>
  </si>
  <si>
    <t>13.06.01.07.</t>
  </si>
  <si>
    <t>Priemonė: Įgyvendinti užimtumo didinimo programą Kriūkų seniūnijoje</t>
  </si>
  <si>
    <t>13.06.01.08.</t>
  </si>
  <si>
    <t>Priemonė: Įgyvendinti užimtumo didinimo programą Kudirkos Naumiesčio seniūnijoje</t>
  </si>
  <si>
    <t>13.06.01.09.</t>
  </si>
  <si>
    <t>Priemonė: Įgyvendinti užimtumo didinimo programą Lekėčių seniūnijoje</t>
  </si>
  <si>
    <t>13.06.01.10.</t>
  </si>
  <si>
    <t>Priemonė: Įgyvendinti užimtumo didinimo programą Lukšių seniūnijoje</t>
  </si>
  <si>
    <t>13.06.01.11.</t>
  </si>
  <si>
    <t>Priemonė: Įgyvendinti užimtumo didinimo programą Plokščių seniūnijoje</t>
  </si>
  <si>
    <t>13.06.01.12.</t>
  </si>
  <si>
    <t>Priemonė: Įgyvendinti užimtumo didinimo programą Sintautų seniūnijoje</t>
  </si>
  <si>
    <t>13.06.01.13.</t>
  </si>
  <si>
    <t>Priemonė: Įgyvendinti užimtumo didinimo programą Slavikų seniūnijoje</t>
  </si>
  <si>
    <t>13.06.01.14.</t>
  </si>
  <si>
    <t>Priemonė: Įgyvendinti užimtumo didinimo programą Sudargo seniūnijoje</t>
  </si>
  <si>
    <t>13.06.01.15.</t>
  </si>
  <si>
    <t>Priemonė: Įgyvendinti užimtumo didinimo programą Šakių seniūnijoje</t>
  </si>
  <si>
    <t>13.06.01.16.</t>
  </si>
  <si>
    <t>Priemonė: Įgyvendinti užimtumo didinimo programą Žvirgždaičių seniūnijoje</t>
  </si>
  <si>
    <t>13.07.</t>
  </si>
  <si>
    <t>Tikslas. Didinti gyventojų socialinę gerovę ir įtrauktį, stiprinti sveikatą ir gerinti Lietuvos demografinę padėtį.</t>
  </si>
  <si>
    <t>Asmenys, patiriantys skurdo riziką ar socialinę atskirtį, procentais</t>
  </si>
  <si>
    <t>24,30</t>
  </si>
  <si>
    <t>13.07.01.</t>
  </si>
  <si>
    <t>Uždavinys.Gerinti aplinką šeimai, siekiant didinti gimstamumą ir gyvenimo kokybę bei sudaryti sąlygas derinti darbo ir šeiminius įsipareigojimus.</t>
  </si>
  <si>
    <t>P</t>
  </si>
  <si>
    <t>Namų ūkių su vaikais skurdo rizikos lygis, procentais</t>
  </si>
  <si>
    <t>16,90</t>
  </si>
  <si>
    <t>13.07.01.02.</t>
  </si>
  <si>
    <t>Priemonė. Gerinti socialinių paslaugų kokybę ir prieinamumą, didinti socialinės paramos veiksmingumą kriziniais atvejais šeimoje</t>
  </si>
  <si>
    <t>PP</t>
  </si>
  <si>
    <t>Įsteigtų etatų skaičius</t>
  </si>
  <si>
    <t>13.07.01.03.</t>
  </si>
  <si>
    <t>Priemonė: Įgyvendinti projektą „Paslaugų, skatinančių ir efektyviai palaikančių globą šeimos aplinkoje, vystymas“.</t>
  </si>
  <si>
    <t>Vaikų, laikinai ir nuolat globojamų (rūpinamų) šeimos aplinkoje, dalis nuo visų laikinoje ir nuolatinėje globoje (rūpyboje) esančių vaikų procentas</t>
  </si>
  <si>
    <t>Vaikų, kurie negali būti laikinai apgyvendinti artimųjų giminaičių ar kitų emociniais ryšiais susijusių asmenų šeimose, neapgyvendinami institucijose, dalis procentais</t>
  </si>
  <si>
    <t>Asmenų/šeimų, galinčių prižiūrėti, globoti (rūpinti), įvaikinti tėvų globos netekusį ar iš nesaugios aplinkos paimtą vaiką (-us) pritraukimo ir paieškos programų skaičius</t>
  </si>
  <si>
    <t>13.07.02.</t>
  </si>
  <si>
    <t>Uždavinys. Didinti neįgaliųjų ir jų šeimų, senyvo amžiaus žmonių bei kitų pažeidžiamų ir socialinėje atskirtyje esančių grupių gerovę</t>
  </si>
  <si>
    <t>Socialines paslaugas gaunančių tikslinės grupės asmenų dalis nuo bendro su skurdo rizika ar socialine atskirtimi susiduriančių gyventojų skaičiaus, procentais</t>
  </si>
  <si>
    <t>%</t>
  </si>
  <si>
    <t>16,40</t>
  </si>
  <si>
    <t>13.07.02.01.</t>
  </si>
  <si>
    <t>Priemonė. Užtikrinti kompensacijų fiziniams ir juridiniams asmenims, perdavusiems savo būstą ar patalpas neatlygintinai naudotis panaudos pagrindais dėl karinių veiksmų iš Ukrainos pasitraukusiems gyventojams, mokėjimą.</t>
  </si>
  <si>
    <t>Išmokėtų kompensacijų skaičius (pagal panaudos sutartis)</t>
  </si>
  <si>
    <t>13.07.02.02.</t>
  </si>
  <si>
    <t>Priemonė. Teikti prieglobstį gavusiems užsieniečiams paramą integracijai</t>
  </si>
  <si>
    <t>Asmenų gavusių išmokas skaičius</t>
  </si>
  <si>
    <t>13.07.02.03.</t>
  </si>
  <si>
    <t>Priemonė. Įgyvendinti projektą "Perėjimas nuo institucinės globos prie bendruomeninių paslaugų sostinės regione, vidurio ir vakarų Lietuvos regione"</t>
  </si>
  <si>
    <t>Gelgaudiškio ,,Šaltinio” specialiojo ugdymo centras; VšĮ Šakių diakonija</t>
  </si>
  <si>
    <t>Asmenų gavusių paslaugą VšĮ Šakių Diakonijos socialinėse dirbtuvėse skaičius</t>
  </si>
  <si>
    <t>Asmenų gavusių paslaugą Gelgaudiškio "Šaltinio" ugdymo centro socialinėse dirbtuvėse skaičius</t>
  </si>
  <si>
    <t>Įsteigtų ir palaikomų etatų skaičius</t>
  </si>
  <si>
    <t>13.08.</t>
  </si>
  <si>
    <t>Tikslas. Stiprinti ryšius su diaspora.</t>
  </si>
  <si>
    <t>Lietuvos gyventojų dalis, mananti, kad Lietuvos interesų tarptautinėje bendruomenėje įgyvendinimas yra užtikrintas, proc.</t>
  </si>
  <si>
    <t>13.08.01.</t>
  </si>
  <si>
    <t>Uždavinys. Stiprinti diasporos politiką.</t>
  </si>
  <si>
    <t>Užsienio lietuvių, įsitraukusių į Lietuvos gyvenimą ir gerovės joje kūrimą, dalis</t>
  </si>
  <si>
    <t>13.08.01.01.</t>
  </si>
  <si>
    <t>Priemonė. Sąlygų sudarymas diasporai būstų nuomai.</t>
  </si>
  <si>
    <t>Išnuomotų būstų, iš užsienio grįžusių diasporos atstovams, skaičius</t>
  </si>
  <si>
    <t>13.08.01.02.</t>
  </si>
  <si>
    <t>Priemonė. Diasporos dalies, dalyvaujančios labdaros, paramos ir savanorystės veiklose (labdaros valgykla).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</si>
  <si>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</si>
  <si>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</si>
  <si>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</si>
  <si>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</si>
  <si>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</si>
  <si>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1.2. SB (PĮ; KTP)</t>
  </si>
  <si>
    <t>biudžetinių įstaigų pajamos/įmokos</t>
  </si>
  <si>
    <t>1.3. SB (VB D)</t>
  </si>
  <si>
    <t>valstybės tikslinė dotacija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</si>
  <si>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</si>
  <si>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</si>
  <si>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</si>
  <si>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(į rajono savivaldybės biudžetą įeinančios ir apskaitomos atskirose sąskaitose)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</si>
  <si>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</si>
  <si>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</si>
  <si>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</si>
  <si>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</si>
  <si>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</si>
  <si>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Asignavimų ir kitų lėšų pokytis, palyginti su ankstesnių metų patvirtintų asignavimų ir kitų lėšų planu</t>
  </si>
  <si>
    <t>Šakių rajono savivaldybės 2024–2026 metų strateginio veiklos plano</t>
  </si>
  <si>
    <t>Socialinės ir sveikatos apsaugos programa Nr. 13</t>
  </si>
  <si>
    <t>6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</si>
</sst>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6" x14ac:knownFonts="1">
    <font>
      <sz val="11"/>
      <color rgb="FF000000"/>
      <name val="Calibri"/>
      <family val="2"/>
    </font>
    <font>
      <b/>
      <sz val="16"/>
      <color rgb="FF000000"/>
      <name val="Times New Roman"/>
      <family val="1"/>
    </font>
    <font>
      <sz val="16"/>
      <color rgb="FF000000"/>
      <name val="Times New Roman"/>
      <family val="1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color rgb="FF00000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D2F3C3"/>
        <bgColor rgb="FFD2F3C3"/>
      </patternFill>
    </fill>
    <fill>
      <patternFill patternType="solid">
        <fgColor rgb="FFF9F6C1"/>
        <bgColor rgb="FFF9F6C1"/>
      </patternFill>
    </fill>
    <fill>
      <patternFill patternType="solid">
        <fgColor rgb="FFEBEBEB"/>
        <bgColor rgb="FFEBEBEB"/>
      </patternFill>
    </fill>
    <fill>
      <patternFill patternType="solid">
        <fgColor rgb="FFFEDFDF"/>
        <bgColor rgb="FFFEDFD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85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horizontal="left"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0" fontId="1" fillId="6" borderId="6" xfId="0" applyFont="1" applyFill="1" applyBorder="1" applyAlignment="1" applyProtection="1">
      <alignment horizontal="center" vertical="center" wrapText="1" readingOrder="1"/>
      <protection locked="0"/>
    </xf>
    <xf numFmtId="0" fontId="1" fillId="6" borderId="6" xfId="0" applyFont="1" applyFill="1" applyBorder="1" applyAlignment="1" applyProtection="1">
      <alignment horizontal="right" vertical="center" wrapText="1" readingOrder="1"/>
      <protection locked="0"/>
    </xf>
    <xf numFmtId="0" fontId="1" fillId="6" borderId="7" xfId="0" applyFont="1" applyFill="1" applyBorder="1" applyAlignment="1" applyProtection="1">
      <alignment horizontal="right" vertical="center" wrapText="1" readingOrder="1"/>
      <protection locked="0"/>
    </xf>
    <xf numFmtId="0" fontId="1" fillId="4" borderId="5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horizontal="left" vertical="center" wrapText="1" readingOrder="1"/>
      <protection locked="0"/>
    </xf>
    <xf numFmtId="164" fontId="1" fillId="4" borderId="6" xfId="0" applyNumberFormat="1" applyFont="1" applyFill="1" applyBorder="1" applyAlignment="1">
      <alignment horizontal="right" vertical="center" wrapText="1" readingOrder="1"/>
    </xf>
    <xf numFmtId="0" fontId="1" fillId="4" borderId="6" xfId="0" applyFont="1" applyFill="1" applyBorder="1" applyAlignment="1" applyProtection="1">
      <alignment horizontal="center" vertical="center" wrapText="1" readingOrder="1"/>
      <protection locked="0"/>
    </xf>
    <xf numFmtId="0" fontId="1" fillId="4" borderId="6" xfId="0" applyFont="1" applyFill="1" applyBorder="1" applyAlignment="1" applyProtection="1">
      <alignment horizontal="right" vertical="center" wrapText="1" readingOrder="1"/>
      <protection locked="0"/>
    </xf>
    <xf numFmtId="0" fontId="1" fillId="4" borderId="7" xfId="0" applyFont="1" applyFill="1" applyBorder="1" applyAlignment="1" applyProtection="1">
      <alignment horizontal="right" vertical="center" wrapText="1" readingOrder="1"/>
      <protection locked="0"/>
    </xf>
    <xf numFmtId="0" fontId="1" fillId="3" borderId="5" xfId="0" applyFont="1" applyFill="1" applyBorder="1" applyAlignment="1" applyProtection="1">
      <alignment vertical="center" wrapText="1" readingOrder="1"/>
      <protection locked="0"/>
    </xf>
    <xf numFmtId="0" fontId="1" fillId="3" borderId="6" xfId="0" applyFont="1" applyFill="1" applyBorder="1" applyAlignment="1" applyProtection="1">
      <alignment vertical="center" wrapText="1" readingOrder="1"/>
      <protection locked="0"/>
    </xf>
    <xf numFmtId="0" fontId="1" fillId="3" borderId="6" xfId="0" applyFont="1" applyFill="1" applyBorder="1" applyAlignment="1" applyProtection="1">
      <alignment horizontal="left" vertical="center" wrapText="1" readingOrder="1"/>
      <protection locked="0"/>
    </xf>
    <xf numFmtId="164" fontId="1" fillId="3" borderId="6" xfId="0" applyNumberFormat="1" applyFont="1" applyFill="1" applyBorder="1" applyAlignment="1">
      <alignment horizontal="right" vertical="center" wrapText="1" readingOrder="1"/>
    </xf>
    <xf numFmtId="0" fontId="1" fillId="3" borderId="6" xfId="0" applyFont="1" applyFill="1" applyBorder="1" applyAlignment="1" applyProtection="1">
      <alignment horizontal="center" vertical="center" wrapText="1" readingOrder="1"/>
      <protection locked="0"/>
    </xf>
    <xf numFmtId="0" fontId="1" fillId="3" borderId="6" xfId="0" applyFont="1" applyFill="1" applyBorder="1" applyAlignment="1" applyProtection="1">
      <alignment horizontal="right" vertical="center" wrapText="1" readingOrder="1"/>
      <protection locked="0"/>
    </xf>
    <xf numFmtId="0" fontId="1" fillId="3" borderId="7" xfId="0" applyFont="1" applyFill="1" applyBorder="1" applyAlignment="1" applyProtection="1">
      <alignment horizontal="right" vertical="center" wrapText="1" readingOrder="1"/>
      <protection locked="0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horizontal="left" vertical="center" wrapText="1" readingOrder="1"/>
      <protection locked="0"/>
    </xf>
    <xf numFmtId="164" fontId="2" fillId="0" borderId="6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6" xfId="0" applyFont="1" applyBorder="1" applyAlignment="1" applyProtection="1">
      <alignment horizontal="center" vertical="center" wrapText="1" readingOrder="1"/>
      <protection locked="0"/>
    </xf>
    <xf numFmtId="0" fontId="2" fillId="0" borderId="6" xfId="0" applyFont="1" applyBorder="1" applyAlignment="1" applyProtection="1">
      <alignment horizontal="right" vertical="center" wrapText="1" readingOrder="1"/>
      <protection locked="0"/>
    </xf>
    <xf numFmtId="0" fontId="2" fillId="0" borderId="7" xfId="0" applyFont="1" applyBorder="1" applyAlignment="1" applyProtection="1">
      <alignment horizontal="right" vertical="center" wrapText="1" readingOrder="1"/>
      <protection locked="0"/>
    </xf>
    <xf numFmtId="164" fontId="2" fillId="0" borderId="6" xfId="0" applyNumberFormat="1" applyFont="1" applyBorder="1" applyAlignment="1">
      <alignment horizontal="right" vertical="center" wrapText="1" readingOrder="1"/>
    </xf>
    <xf numFmtId="0" fontId="2" fillId="0" borderId="8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1" xfId="0" applyFont="1" applyBorder="1" applyAlignment="1" applyProtection="1">
      <alignment horizontal="right" vertical="center" wrapText="1" readingOrder="1"/>
      <protection locked="0"/>
    </xf>
    <xf numFmtId="0" fontId="2" fillId="0" borderId="9" xfId="0" applyFont="1" applyBorder="1" applyAlignment="1" applyProtection="1">
      <alignment horizontal="right" vertical="center" wrapText="1" readingOrder="1"/>
      <protection locked="0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horizontal="left" vertical="center" wrapText="1" readingOrder="1"/>
      <protection locked="0"/>
    </xf>
    <xf numFmtId="164" fontId="2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3" xfId="0" applyFont="1" applyBorder="1" applyAlignment="1" applyProtection="1">
      <alignment horizontal="center" vertical="center" wrapText="1" readingOrder="1"/>
      <protection locked="0"/>
    </xf>
    <xf numFmtId="0" fontId="2" fillId="0" borderId="3" xfId="0" applyFont="1" applyBorder="1" applyAlignment="1" applyProtection="1">
      <alignment horizontal="right" vertical="center" wrapText="1" readingOrder="1"/>
      <protection locked="0"/>
    </xf>
    <xf numFmtId="0" fontId="2" fillId="0" borderId="4" xfId="0" applyFont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0" fontId="2" fillId="2" borderId="0" xfId="0" applyFont="1" applyFill="1" applyAlignment="1" applyProtection="1">
      <alignment horizontal="left"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horizontal="center" vertical="center" wrapText="1" readingOrder="1"/>
      <protection locked="0"/>
    </xf>
    <xf numFmtId="0" fontId="2" fillId="2" borderId="0" xfId="0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 readingOrder="1"/>
    </xf>
    <xf numFmtId="0" fontId="3" fillId="2" borderId="0" xfId="0" applyFont="1" applyFill="1" applyAlignment="1">
      <alignment horizontal="center" vertical="center" wrapText="1"/>
    </xf>
    <xf numFmtId="14" fontId="4" fillId="2" borderId="0" xfId="0" applyNumberFormat="1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2" fillId="0" borderId="14" xfId="0" applyFont="1" applyBorder="1" applyAlignment="1" applyProtection="1">
      <alignment vertical="center" wrapText="1" readingOrder="1"/>
      <protection locked="0"/>
    </xf>
    <xf numFmtId="164" fontId="2" fillId="0" borderId="14" xfId="0" applyNumberFormat="1" applyFont="1" applyBorder="1" applyAlignment="1" applyProtection="1">
      <alignment horizontal="right" vertical="center" wrapText="1" readingOrder="1"/>
      <protection locked="0"/>
    </xf>
    <xf numFmtId="0" fontId="1" fillId="5" borderId="13" xfId="0" applyFont="1" applyFill="1" applyBorder="1" applyAlignment="1" applyProtection="1">
      <alignment vertical="center" wrapText="1" readingOrder="1"/>
      <protection locked="0"/>
    </xf>
    <xf numFmtId="0" fontId="1" fillId="5" borderId="13" xfId="0" applyFont="1" applyFill="1" applyBorder="1" applyAlignment="1" applyProtection="1">
      <alignment horizontal="right" vertical="center" wrapText="1" readingOrder="1"/>
      <protection locked="0"/>
    </xf>
    <xf numFmtId="164" fontId="1" fillId="5" borderId="13" xfId="0" applyNumberFormat="1" applyFont="1" applyFill="1" applyBorder="1" applyAlignment="1">
      <alignment horizontal="right" vertical="center" wrapText="1" readingOrder="1"/>
    </xf>
    <xf numFmtId="0" fontId="1" fillId="2" borderId="13" xfId="0" applyFont="1" applyFill="1" applyBorder="1" applyAlignment="1" applyProtection="1">
      <alignment vertical="center" wrapText="1" readingOrder="1"/>
      <protection locked="0"/>
    </xf>
    <xf numFmtId="0" fontId="2" fillId="0" borderId="13" xfId="0" applyFont="1" applyBorder="1" applyAlignment="1">
      <alignment vertical="center" wrapText="1" readingOrder="1"/>
    </xf>
    <xf numFmtId="164" fontId="2" fillId="0" borderId="13" xfId="0" applyNumberFormat="1" applyFont="1" applyBorder="1" applyAlignment="1">
      <alignment horizontal="right" vertical="center" wrapText="1" readingOrder="1"/>
    </xf>
    <xf numFmtId="2" fontId="2" fillId="0" borderId="6" xfId="0" applyNumberFormat="1" applyFont="1" applyBorder="1" applyAlignment="1" applyProtection="1">
      <alignment horizontal="right" vertical="center" wrapText="1" readingOrder="1"/>
      <protection locked="0"/>
    </xf>
    <xf numFmtId="2" fontId="2" fillId="0" borderId="7" xfId="0" applyNumberFormat="1" applyFont="1" applyBorder="1" applyAlignment="1" applyProtection="1">
      <alignment horizontal="right" vertical="center" wrapText="1" readingOrder="1"/>
      <protection locked="0"/>
    </xf>
    <xf numFmtId="2" fontId="1" fillId="3" borderId="6" xfId="0" applyNumberFormat="1" applyFont="1" applyFill="1" applyBorder="1" applyAlignment="1" applyProtection="1">
      <alignment horizontal="right" vertical="center" wrapText="1" readingOrder="1"/>
      <protection locked="0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9"/>
  <sheetViews>
    <sheetView tabSelected="1" zoomScale="70" zoomScaleNormal="70" workbookViewId="0">
      <selection activeCell="A2" sqref="A2"/>
    </sheetView>
  </sheetViews>
  <sheetFormatPr defaultColWidth="9.109375" defaultRowHeight="21" x14ac:dyDescent="0.3"/>
  <cols>
    <col min="1" max="1" width="18.5546875" style="1" customWidth="1"/>
    <col min="2" max="2" width="52.33203125" style="1" customWidth="1"/>
    <col min="3" max="3" width="40.5546875" style="1" customWidth="1"/>
    <col min="4" max="4" width="30.5546875" style="1" customWidth="1"/>
    <col min="5" max="5" width="28.109375" style="1" customWidth="1"/>
    <col min="6" max="8" width="20" style="1" customWidth="1"/>
    <col min="9" max="9" width="53" style="1" customWidth="1"/>
    <col min="10" max="10" width="9.5546875" style="1" customWidth="1"/>
    <col min="11" max="11" width="13.109375" style="1" customWidth="1"/>
    <col min="12" max="12" width="12.6640625" style="1" customWidth="1"/>
    <col min="13" max="13" width="13.6640625" style="1" customWidth="1"/>
    <col min="14" max="16384" width="9.109375" style="1"/>
  </cols>
  <sheetData>
    <row r="1" spans="1:13" s="55" customFormat="1" ht="22.8" x14ac:dyDescent="0.3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3" s="58" customFormat="1" ht="22.8" x14ac:dyDescent="0.3">
      <c r="A2" s="56"/>
      <c r="B2" s="57"/>
      <c r="C2" s="57"/>
      <c r="D2" s="72" t="s">
        <v>0</v>
      </c>
      <c r="E2" s="72"/>
      <c r="F2" s="72"/>
      <c r="G2" s="72"/>
      <c r="H2" s="57"/>
      <c r="I2" s="73" t="s">
        <v>622</v>
      </c>
      <c r="J2" s="73"/>
      <c r="K2" s="73"/>
      <c r="L2" s="73"/>
      <c r="M2" s="73"/>
    </row>
    <row r="3" spans="1:13" s="59" customFormat="1" ht="22.8" x14ac:dyDescent="0.3">
      <c r="D3" s="74" t="s">
        <v>623</v>
      </c>
      <c r="E3" s="74"/>
      <c r="F3" s="74"/>
      <c r="G3" s="74"/>
      <c r="I3" s="60" t="s">
        <v>624</v>
      </c>
    </row>
    <row r="4" spans="1:13" s="59" customFormat="1" ht="22.8" x14ac:dyDescent="0.3"/>
    <row r="5" spans="1:13" s="59" customFormat="1" ht="22.8" x14ac:dyDescent="0.3"/>
    <row r="6" spans="1:13" x14ac:dyDescent="0.3">
      <c r="A6" s="75" t="s">
        <v>1</v>
      </c>
      <c r="B6" s="78" t="s">
        <v>0</v>
      </c>
      <c r="C6" s="78" t="s">
        <v>2</v>
      </c>
      <c r="D6" s="78" t="s">
        <v>3</v>
      </c>
      <c r="E6" s="78" t="s">
        <v>4</v>
      </c>
      <c r="F6" s="78" t="s">
        <v>5</v>
      </c>
      <c r="G6" s="78" t="s">
        <v>6</v>
      </c>
      <c r="H6" s="78" t="s">
        <v>7</v>
      </c>
      <c r="I6" s="78" t="s">
        <v>8</v>
      </c>
      <c r="J6" s="81"/>
      <c r="K6" s="81"/>
      <c r="L6" s="81"/>
      <c r="M6" s="82"/>
    </row>
    <row r="7" spans="1:13" x14ac:dyDescent="0.3">
      <c r="A7" s="76"/>
      <c r="B7" s="79"/>
      <c r="C7" s="79"/>
      <c r="D7" s="79"/>
      <c r="E7" s="79"/>
      <c r="F7" s="79"/>
      <c r="G7" s="79"/>
      <c r="H7" s="79"/>
      <c r="I7" s="79" t="s">
        <v>9</v>
      </c>
      <c r="J7" s="79" t="s">
        <v>10</v>
      </c>
      <c r="K7" s="79" t="s">
        <v>11</v>
      </c>
      <c r="L7" s="83"/>
      <c r="M7" s="84"/>
    </row>
    <row r="8" spans="1:13" x14ac:dyDescent="0.3">
      <c r="A8" s="77"/>
      <c r="B8" s="80"/>
      <c r="C8" s="80"/>
      <c r="D8" s="80"/>
      <c r="E8" s="80"/>
      <c r="F8" s="80"/>
      <c r="G8" s="80"/>
      <c r="H8" s="80"/>
      <c r="I8" s="80"/>
      <c r="J8" s="80"/>
      <c r="K8" s="3" t="s">
        <v>12</v>
      </c>
      <c r="L8" s="3" t="s">
        <v>13</v>
      </c>
      <c r="M8" s="4" t="s">
        <v>14</v>
      </c>
    </row>
    <row r="9" spans="1:13" ht="40.799999999999997" x14ac:dyDescent="0.3">
      <c r="A9" s="5" t="s">
        <v>15</v>
      </c>
      <c r="B9" s="6" t="s">
        <v>16</v>
      </c>
      <c r="C9" s="7" t="s">
        <v>17</v>
      </c>
      <c r="D9" s="7" t="s">
        <v>18</v>
      </c>
      <c r="E9" s="7"/>
      <c r="F9" s="8">
        <f>F10+F39+F116+F128+F138+F151+F167+F179</f>
        <v>25658576.700000003</v>
      </c>
      <c r="G9" s="8">
        <f>G10+G39+G116+G128+G138+G151+G167+G179</f>
        <v>24938351.949999999</v>
      </c>
      <c r="H9" s="8">
        <f>H10+H39+H116+H128+H138+H151+H167+H179</f>
        <v>24944450.949999999</v>
      </c>
      <c r="I9" s="7"/>
      <c r="J9" s="9"/>
      <c r="K9" s="10"/>
      <c r="L9" s="10"/>
      <c r="M9" s="11"/>
    </row>
    <row r="10" spans="1:13" ht="61.2" x14ac:dyDescent="0.3">
      <c r="A10" s="12" t="s">
        <v>19</v>
      </c>
      <c r="B10" s="13" t="s">
        <v>20</v>
      </c>
      <c r="C10" s="14" t="s">
        <v>17</v>
      </c>
      <c r="D10" s="14" t="s">
        <v>21</v>
      </c>
      <c r="E10" s="14"/>
      <c r="F10" s="15">
        <f>F11+F21+F28+F36</f>
        <v>5787875.4900000002</v>
      </c>
      <c r="G10" s="15">
        <f>G11+G21+G28+G36</f>
        <v>5617312.9500000002</v>
      </c>
      <c r="H10" s="15">
        <f>H11+H21+H28+H36</f>
        <v>5616708.9500000002</v>
      </c>
      <c r="I10" s="14" t="s">
        <v>22</v>
      </c>
      <c r="J10" s="16" t="s">
        <v>23</v>
      </c>
      <c r="K10" s="17" t="s">
        <v>24</v>
      </c>
      <c r="L10" s="17" t="s">
        <v>24</v>
      </c>
      <c r="M10" s="18" t="s">
        <v>24</v>
      </c>
    </row>
    <row r="11" spans="1:13" ht="40.799999999999997" x14ac:dyDescent="0.3">
      <c r="A11" s="19" t="s">
        <v>25</v>
      </c>
      <c r="B11" s="20" t="s">
        <v>26</v>
      </c>
      <c r="C11" s="21" t="s">
        <v>17</v>
      </c>
      <c r="D11" s="21" t="s">
        <v>21</v>
      </c>
      <c r="E11" s="21" t="s">
        <v>27</v>
      </c>
      <c r="F11" s="22">
        <f>F12+F13+F15+F16+F17+F18+F19+F20</f>
        <v>3170446.45</v>
      </c>
      <c r="G11" s="22">
        <f>G12+G13+G15+G16+G17+G18+G19+G20</f>
        <v>2983705</v>
      </c>
      <c r="H11" s="22">
        <f>H12+H13+H15+H16+H17+H18+H19+H20</f>
        <v>2983705</v>
      </c>
      <c r="I11" s="21" t="s">
        <v>28</v>
      </c>
      <c r="J11" s="23" t="s">
        <v>29</v>
      </c>
      <c r="K11" s="24" t="s">
        <v>30</v>
      </c>
      <c r="L11" s="24" t="s">
        <v>30</v>
      </c>
      <c r="M11" s="25" t="s">
        <v>30</v>
      </c>
    </row>
    <row r="12" spans="1:13" ht="63" x14ac:dyDescent="0.3">
      <c r="A12" s="26" t="s">
        <v>31</v>
      </c>
      <c r="B12" s="27" t="s">
        <v>32</v>
      </c>
      <c r="C12" s="28" t="s">
        <v>33</v>
      </c>
      <c r="D12" s="28" t="s">
        <v>34</v>
      </c>
      <c r="E12" s="28" t="s">
        <v>35</v>
      </c>
      <c r="F12" s="29">
        <v>19377.759999999998</v>
      </c>
      <c r="G12" s="29">
        <v>0</v>
      </c>
      <c r="H12" s="29">
        <v>0</v>
      </c>
      <c r="I12" s="28" t="s">
        <v>36</v>
      </c>
      <c r="J12" s="30" t="s">
        <v>29</v>
      </c>
      <c r="K12" s="31" t="s">
        <v>37</v>
      </c>
      <c r="L12" s="31" t="s">
        <v>37</v>
      </c>
      <c r="M12" s="32" t="s">
        <v>37</v>
      </c>
    </row>
    <row r="13" spans="1:13" ht="63" x14ac:dyDescent="0.3">
      <c r="A13" s="26" t="s">
        <v>38</v>
      </c>
      <c r="B13" s="27" t="s">
        <v>39</v>
      </c>
      <c r="C13" s="28" t="s">
        <v>17</v>
      </c>
      <c r="D13" s="28" t="s">
        <v>40</v>
      </c>
      <c r="E13" s="28" t="s">
        <v>35</v>
      </c>
      <c r="F13" s="33">
        <f>SUM(F14:F14)+211373.63</f>
        <v>211373.63</v>
      </c>
      <c r="G13" s="33">
        <f>SUM(G14:G14)+213486</f>
        <v>213486</v>
      </c>
      <c r="H13" s="33">
        <f>SUM(H14:H14)+213486</f>
        <v>213486</v>
      </c>
      <c r="I13" s="28" t="s">
        <v>41</v>
      </c>
      <c r="J13" s="30" t="s">
        <v>29</v>
      </c>
      <c r="K13" s="31" t="s">
        <v>42</v>
      </c>
      <c r="L13" s="31" t="s">
        <v>42</v>
      </c>
      <c r="M13" s="32" t="s">
        <v>42</v>
      </c>
    </row>
    <row r="14" spans="1:13" ht="63" x14ac:dyDescent="0.3">
      <c r="A14" s="34"/>
      <c r="B14" s="35"/>
      <c r="C14" s="36"/>
      <c r="D14" s="36"/>
      <c r="E14" s="36"/>
      <c r="F14" s="37">
        <v>0</v>
      </c>
      <c r="G14" s="37">
        <v>0</v>
      </c>
      <c r="H14" s="37">
        <v>0</v>
      </c>
      <c r="I14" s="36" t="s">
        <v>43</v>
      </c>
      <c r="J14" s="38" t="s">
        <v>29</v>
      </c>
      <c r="K14" s="39" t="s">
        <v>42</v>
      </c>
      <c r="L14" s="39" t="s">
        <v>42</v>
      </c>
      <c r="M14" s="40" t="s">
        <v>42</v>
      </c>
    </row>
    <row r="15" spans="1:13" ht="63" x14ac:dyDescent="0.3">
      <c r="A15" s="26" t="s">
        <v>44</v>
      </c>
      <c r="B15" s="27" t="s">
        <v>45</v>
      </c>
      <c r="C15" s="28" t="s">
        <v>46</v>
      </c>
      <c r="D15" s="28" t="s">
        <v>40</v>
      </c>
      <c r="E15" s="28" t="s">
        <v>35</v>
      </c>
      <c r="F15" s="29">
        <v>838412.06</v>
      </c>
      <c r="G15" s="29">
        <v>803019</v>
      </c>
      <c r="H15" s="29">
        <v>803019</v>
      </c>
      <c r="I15" s="28" t="s">
        <v>47</v>
      </c>
      <c r="J15" s="30" t="s">
        <v>29</v>
      </c>
      <c r="K15" s="31" t="s">
        <v>37</v>
      </c>
      <c r="L15" s="31" t="s">
        <v>37</v>
      </c>
      <c r="M15" s="32" t="s">
        <v>37</v>
      </c>
    </row>
    <row r="16" spans="1:13" ht="63" x14ac:dyDescent="0.3">
      <c r="A16" s="26" t="s">
        <v>48</v>
      </c>
      <c r="B16" s="27" t="s">
        <v>49</v>
      </c>
      <c r="C16" s="28" t="s">
        <v>17</v>
      </c>
      <c r="D16" s="28" t="s">
        <v>50</v>
      </c>
      <c r="E16" s="28" t="s">
        <v>35</v>
      </c>
      <c r="F16" s="29">
        <v>184800</v>
      </c>
      <c r="G16" s="29">
        <v>154800</v>
      </c>
      <c r="H16" s="29">
        <v>154800</v>
      </c>
      <c r="I16" s="28" t="s">
        <v>51</v>
      </c>
      <c r="J16" s="30" t="s">
        <v>29</v>
      </c>
      <c r="K16" s="31" t="s">
        <v>52</v>
      </c>
      <c r="L16" s="31" t="s">
        <v>52</v>
      </c>
      <c r="M16" s="32" t="s">
        <v>52</v>
      </c>
    </row>
    <row r="17" spans="1:13" ht="63" x14ac:dyDescent="0.3">
      <c r="A17" s="26" t="s">
        <v>53</v>
      </c>
      <c r="B17" s="27" t="s">
        <v>54</v>
      </c>
      <c r="C17" s="28" t="s">
        <v>17</v>
      </c>
      <c r="D17" s="28" t="s">
        <v>55</v>
      </c>
      <c r="E17" s="28" t="s">
        <v>35</v>
      </c>
      <c r="F17" s="29">
        <v>199983</v>
      </c>
      <c r="G17" s="29">
        <v>198900</v>
      </c>
      <c r="H17" s="29">
        <v>198900</v>
      </c>
      <c r="I17" s="28" t="s">
        <v>56</v>
      </c>
      <c r="J17" s="30" t="s">
        <v>29</v>
      </c>
      <c r="K17" s="31" t="s">
        <v>57</v>
      </c>
      <c r="L17" s="31" t="s">
        <v>57</v>
      </c>
      <c r="M17" s="32" t="s">
        <v>57</v>
      </c>
    </row>
    <row r="18" spans="1:13" ht="63" x14ac:dyDescent="0.3">
      <c r="A18" s="26" t="s">
        <v>58</v>
      </c>
      <c r="B18" s="27" t="s">
        <v>59</v>
      </c>
      <c r="C18" s="28" t="s">
        <v>17</v>
      </c>
      <c r="D18" s="28" t="s">
        <v>50</v>
      </c>
      <c r="E18" s="28" t="s">
        <v>35</v>
      </c>
      <c r="F18" s="29">
        <v>130800</v>
      </c>
      <c r="G18" s="29">
        <v>130800</v>
      </c>
      <c r="H18" s="29">
        <v>130800</v>
      </c>
      <c r="I18" s="28" t="s">
        <v>60</v>
      </c>
      <c r="J18" s="30" t="s">
        <v>29</v>
      </c>
      <c r="K18" s="31" t="s">
        <v>61</v>
      </c>
      <c r="L18" s="31" t="s">
        <v>61</v>
      </c>
      <c r="M18" s="32" t="s">
        <v>61</v>
      </c>
    </row>
    <row r="19" spans="1:13" ht="105" x14ac:dyDescent="0.3">
      <c r="A19" s="26" t="s">
        <v>62</v>
      </c>
      <c r="B19" s="27" t="s">
        <v>63</v>
      </c>
      <c r="C19" s="28" t="s">
        <v>17</v>
      </c>
      <c r="D19" s="28" t="s">
        <v>40</v>
      </c>
      <c r="E19" s="28" t="s">
        <v>35</v>
      </c>
      <c r="F19" s="29">
        <v>703000</v>
      </c>
      <c r="G19" s="29">
        <v>600000</v>
      </c>
      <c r="H19" s="29">
        <v>600000</v>
      </c>
      <c r="I19" s="28" t="s">
        <v>64</v>
      </c>
      <c r="J19" s="30" t="s">
        <v>29</v>
      </c>
      <c r="K19" s="31" t="s">
        <v>65</v>
      </c>
      <c r="L19" s="31" t="s">
        <v>65</v>
      </c>
      <c r="M19" s="32" t="s">
        <v>65</v>
      </c>
    </row>
    <row r="20" spans="1:13" ht="63" x14ac:dyDescent="0.3">
      <c r="A20" s="26" t="s">
        <v>66</v>
      </c>
      <c r="B20" s="27" t="s">
        <v>67</v>
      </c>
      <c r="C20" s="28" t="s">
        <v>17</v>
      </c>
      <c r="D20" s="28" t="s">
        <v>40</v>
      </c>
      <c r="E20" s="28" t="s">
        <v>35</v>
      </c>
      <c r="F20" s="29">
        <v>882700</v>
      </c>
      <c r="G20" s="29">
        <v>882700</v>
      </c>
      <c r="H20" s="29">
        <v>882700</v>
      </c>
      <c r="I20" s="28" t="s">
        <v>68</v>
      </c>
      <c r="J20" s="30" t="s">
        <v>29</v>
      </c>
      <c r="K20" s="31" t="s">
        <v>69</v>
      </c>
      <c r="L20" s="31" t="s">
        <v>69</v>
      </c>
      <c r="M20" s="32" t="s">
        <v>69</v>
      </c>
    </row>
    <row r="21" spans="1:13" ht="40.799999999999997" x14ac:dyDescent="0.3">
      <c r="A21" s="19" t="s">
        <v>70</v>
      </c>
      <c r="B21" s="20" t="s">
        <v>71</v>
      </c>
      <c r="C21" s="21" t="s">
        <v>17</v>
      </c>
      <c r="D21" s="21" t="s">
        <v>21</v>
      </c>
      <c r="E21" s="21" t="s">
        <v>27</v>
      </c>
      <c r="F21" s="22">
        <f>F22+F24+F25+F26+F27</f>
        <v>2395169.09</v>
      </c>
      <c r="G21" s="22">
        <f>G22+G24+G25+G26+G27</f>
        <v>2413348</v>
      </c>
      <c r="H21" s="22">
        <f>H22+H24+H25+H26+H27</f>
        <v>2412744</v>
      </c>
      <c r="I21" s="21" t="s">
        <v>72</v>
      </c>
      <c r="J21" s="23" t="s">
        <v>29</v>
      </c>
      <c r="K21" s="71">
        <v>1067</v>
      </c>
      <c r="L21" s="71">
        <v>1067</v>
      </c>
      <c r="M21" s="71">
        <v>1067</v>
      </c>
    </row>
    <row r="22" spans="1:13" ht="42" x14ac:dyDescent="0.3">
      <c r="A22" s="26" t="s">
        <v>73</v>
      </c>
      <c r="B22" s="27" t="s">
        <v>74</v>
      </c>
      <c r="C22" s="28" t="s">
        <v>75</v>
      </c>
      <c r="D22" s="28" t="s">
        <v>40</v>
      </c>
      <c r="E22" s="28" t="s">
        <v>35</v>
      </c>
      <c r="F22" s="33">
        <f>SUM(F23:F23)+1831580.09</f>
        <v>1831580.09</v>
      </c>
      <c r="G22" s="33">
        <f>SUM(G23:G23)+1849759</f>
        <v>1849759</v>
      </c>
      <c r="H22" s="33">
        <f>SUM(H23:H23)+1849155</f>
        <v>1849155</v>
      </c>
      <c r="I22" s="28" t="s">
        <v>76</v>
      </c>
      <c r="J22" s="30" t="s">
        <v>29</v>
      </c>
      <c r="K22" s="69">
        <v>485</v>
      </c>
      <c r="L22" s="69">
        <v>485</v>
      </c>
      <c r="M22" s="70">
        <v>485</v>
      </c>
    </row>
    <row r="23" spans="1:13" ht="63" x14ac:dyDescent="0.3">
      <c r="A23" s="34"/>
      <c r="B23" s="35"/>
      <c r="C23" s="36"/>
      <c r="D23" s="36"/>
      <c r="E23" s="36"/>
      <c r="F23" s="37">
        <v>0</v>
      </c>
      <c r="G23" s="37">
        <v>0</v>
      </c>
      <c r="H23" s="37">
        <v>0</v>
      </c>
      <c r="I23" s="36" t="s">
        <v>77</v>
      </c>
      <c r="J23" s="38" t="s">
        <v>29</v>
      </c>
      <c r="K23" s="39" t="s">
        <v>42</v>
      </c>
      <c r="L23" s="39" t="s">
        <v>42</v>
      </c>
      <c r="M23" s="40" t="s">
        <v>42</v>
      </c>
    </row>
    <row r="24" spans="1:13" ht="42" x14ac:dyDescent="0.3">
      <c r="A24" s="26" t="s">
        <v>78</v>
      </c>
      <c r="B24" s="27" t="s">
        <v>79</v>
      </c>
      <c r="C24" s="28" t="s">
        <v>17</v>
      </c>
      <c r="D24" s="28" t="s">
        <v>50</v>
      </c>
      <c r="E24" s="28" t="s">
        <v>35</v>
      </c>
      <c r="F24" s="29">
        <v>4000</v>
      </c>
      <c r="G24" s="29">
        <v>4000</v>
      </c>
      <c r="H24" s="29">
        <v>4000</v>
      </c>
      <c r="I24" s="28" t="s">
        <v>80</v>
      </c>
      <c r="J24" s="30" t="s">
        <v>29</v>
      </c>
      <c r="K24" s="31" t="s">
        <v>81</v>
      </c>
      <c r="L24" s="31" t="s">
        <v>81</v>
      </c>
      <c r="M24" s="32" t="s">
        <v>81</v>
      </c>
    </row>
    <row r="25" spans="1:13" ht="42" x14ac:dyDescent="0.3">
      <c r="A25" s="26" t="s">
        <v>82</v>
      </c>
      <c r="B25" s="27" t="s">
        <v>83</v>
      </c>
      <c r="C25" s="28" t="s">
        <v>17</v>
      </c>
      <c r="D25" s="28" t="s">
        <v>50</v>
      </c>
      <c r="E25" s="28" t="s">
        <v>35</v>
      </c>
      <c r="F25" s="29">
        <v>354600</v>
      </c>
      <c r="G25" s="29">
        <v>354600</v>
      </c>
      <c r="H25" s="29">
        <v>354600</v>
      </c>
      <c r="I25" s="28" t="s">
        <v>84</v>
      </c>
      <c r="J25" s="30" t="s">
        <v>29</v>
      </c>
      <c r="K25" s="31" t="s">
        <v>85</v>
      </c>
      <c r="L25" s="31" t="s">
        <v>85</v>
      </c>
      <c r="M25" s="32" t="s">
        <v>86</v>
      </c>
    </row>
    <row r="26" spans="1:13" ht="42" x14ac:dyDescent="0.3">
      <c r="A26" s="26" t="s">
        <v>87</v>
      </c>
      <c r="B26" s="27" t="s">
        <v>88</v>
      </c>
      <c r="C26" s="28" t="s">
        <v>17</v>
      </c>
      <c r="D26" s="28" t="s">
        <v>34</v>
      </c>
      <c r="E26" s="28" t="s">
        <v>35</v>
      </c>
      <c r="F26" s="29">
        <v>201044</v>
      </c>
      <c r="G26" s="29">
        <v>201044</v>
      </c>
      <c r="H26" s="29">
        <v>201044</v>
      </c>
      <c r="I26" s="28" t="s">
        <v>89</v>
      </c>
      <c r="J26" s="30" t="s">
        <v>29</v>
      </c>
      <c r="K26" s="31" t="s">
        <v>90</v>
      </c>
      <c r="L26" s="31" t="s">
        <v>90</v>
      </c>
      <c r="M26" s="32" t="s">
        <v>90</v>
      </c>
    </row>
    <row r="27" spans="1:13" ht="63" x14ac:dyDescent="0.3">
      <c r="A27" s="26" t="s">
        <v>91</v>
      </c>
      <c r="B27" s="27" t="s">
        <v>92</v>
      </c>
      <c r="C27" s="28" t="s">
        <v>17</v>
      </c>
      <c r="D27" s="28" t="s">
        <v>34</v>
      </c>
      <c r="E27" s="28" t="s">
        <v>35</v>
      </c>
      <c r="F27" s="29">
        <v>3945</v>
      </c>
      <c r="G27" s="29">
        <v>3945</v>
      </c>
      <c r="H27" s="29">
        <v>3945</v>
      </c>
      <c r="I27" s="28" t="s">
        <v>93</v>
      </c>
      <c r="J27" s="30" t="s">
        <v>29</v>
      </c>
      <c r="K27" s="31" t="s">
        <v>94</v>
      </c>
      <c r="L27" s="31" t="s">
        <v>94</v>
      </c>
      <c r="M27" s="32" t="s">
        <v>94</v>
      </c>
    </row>
    <row r="28" spans="1:13" ht="40.799999999999997" x14ac:dyDescent="0.3">
      <c r="A28" s="19" t="s">
        <v>95</v>
      </c>
      <c r="B28" s="20" t="s">
        <v>96</v>
      </c>
      <c r="C28" s="21" t="s">
        <v>17</v>
      </c>
      <c r="D28" s="21" t="s">
        <v>21</v>
      </c>
      <c r="E28" s="21" t="s">
        <v>27</v>
      </c>
      <c r="F28" s="22">
        <f>SUM(F29:F35)</f>
        <v>205259.95</v>
      </c>
      <c r="G28" s="22">
        <f>SUM(G29:G35)</f>
        <v>205259.95</v>
      </c>
      <c r="H28" s="22">
        <f>SUM(H29:H35)</f>
        <v>205259.95</v>
      </c>
      <c r="I28" s="21" t="s">
        <v>97</v>
      </c>
      <c r="J28" s="23" t="s">
        <v>29</v>
      </c>
      <c r="K28" s="24" t="s">
        <v>98</v>
      </c>
      <c r="L28" s="24" t="s">
        <v>98</v>
      </c>
      <c r="M28" s="25" t="s">
        <v>98</v>
      </c>
    </row>
    <row r="29" spans="1:13" ht="42" x14ac:dyDescent="0.3">
      <c r="A29" s="26" t="s">
        <v>99</v>
      </c>
      <c r="B29" s="27" t="s">
        <v>100</v>
      </c>
      <c r="C29" s="28" t="s">
        <v>17</v>
      </c>
      <c r="D29" s="28" t="s">
        <v>34</v>
      </c>
      <c r="E29" s="28" t="s">
        <v>35</v>
      </c>
      <c r="F29" s="29">
        <v>0</v>
      </c>
      <c r="G29" s="29">
        <v>0</v>
      </c>
      <c r="H29" s="29">
        <v>0</v>
      </c>
      <c r="I29" s="28" t="s">
        <v>101</v>
      </c>
      <c r="J29" s="30" t="s">
        <v>29</v>
      </c>
      <c r="K29" s="31" t="s">
        <v>102</v>
      </c>
      <c r="L29" s="31" t="s">
        <v>102</v>
      </c>
      <c r="M29" s="32" t="s">
        <v>102</v>
      </c>
    </row>
    <row r="30" spans="1:13" ht="42" x14ac:dyDescent="0.3">
      <c r="A30" s="26" t="s">
        <v>103</v>
      </c>
      <c r="B30" s="27" t="s">
        <v>104</v>
      </c>
      <c r="C30" s="28" t="s">
        <v>17</v>
      </c>
      <c r="D30" s="28" t="s">
        <v>105</v>
      </c>
      <c r="E30" s="28" t="s">
        <v>35</v>
      </c>
      <c r="F30" s="29">
        <v>78080.72</v>
      </c>
      <c r="G30" s="29">
        <v>78080.72</v>
      </c>
      <c r="H30" s="29">
        <v>78080.72</v>
      </c>
      <c r="I30" s="28" t="s">
        <v>106</v>
      </c>
      <c r="J30" s="30" t="s">
        <v>29</v>
      </c>
      <c r="K30" s="31" t="s">
        <v>107</v>
      </c>
      <c r="L30" s="31" t="s">
        <v>107</v>
      </c>
      <c r="M30" s="32" t="s">
        <v>107</v>
      </c>
    </row>
    <row r="31" spans="1:13" ht="42" x14ac:dyDescent="0.3">
      <c r="A31" s="26" t="s">
        <v>108</v>
      </c>
      <c r="B31" s="27" t="s">
        <v>109</v>
      </c>
      <c r="C31" s="28" t="s">
        <v>17</v>
      </c>
      <c r="D31" s="28" t="s">
        <v>105</v>
      </c>
      <c r="E31" s="28" t="s">
        <v>35</v>
      </c>
      <c r="F31" s="29">
        <v>1323.23</v>
      </c>
      <c r="G31" s="29">
        <v>1323.23</v>
      </c>
      <c r="H31" s="29">
        <v>1323.23</v>
      </c>
      <c r="I31" s="28" t="s">
        <v>110</v>
      </c>
      <c r="J31" s="30" t="s">
        <v>29</v>
      </c>
      <c r="K31" s="31" t="s">
        <v>111</v>
      </c>
      <c r="L31" s="31" t="s">
        <v>111</v>
      </c>
      <c r="M31" s="32" t="s">
        <v>111</v>
      </c>
    </row>
    <row r="32" spans="1:13" ht="63" x14ac:dyDescent="0.3">
      <c r="A32" s="26" t="s">
        <v>112</v>
      </c>
      <c r="B32" s="27" t="s">
        <v>113</v>
      </c>
      <c r="C32" s="28" t="s">
        <v>17</v>
      </c>
      <c r="D32" s="28" t="s">
        <v>34</v>
      </c>
      <c r="E32" s="28" t="s">
        <v>35</v>
      </c>
      <c r="F32" s="29">
        <v>0</v>
      </c>
      <c r="G32" s="29">
        <v>0</v>
      </c>
      <c r="H32" s="29">
        <v>0</v>
      </c>
      <c r="I32" s="28" t="s">
        <v>114</v>
      </c>
      <c r="J32" s="30" t="s">
        <v>29</v>
      </c>
      <c r="K32" s="31" t="s">
        <v>81</v>
      </c>
      <c r="L32" s="31" t="s">
        <v>81</v>
      </c>
      <c r="M32" s="32" t="s">
        <v>81</v>
      </c>
    </row>
    <row r="33" spans="1:13" ht="42" x14ac:dyDescent="0.3">
      <c r="A33" s="26" t="s">
        <v>115</v>
      </c>
      <c r="B33" s="27" t="s">
        <v>116</v>
      </c>
      <c r="C33" s="28" t="s">
        <v>17</v>
      </c>
      <c r="D33" s="28" t="s">
        <v>40</v>
      </c>
      <c r="E33" s="28" t="s">
        <v>35</v>
      </c>
      <c r="F33" s="29">
        <v>120251</v>
      </c>
      <c r="G33" s="29">
        <v>120251</v>
      </c>
      <c r="H33" s="29">
        <v>120251</v>
      </c>
      <c r="I33" s="28" t="s">
        <v>117</v>
      </c>
      <c r="J33" s="30" t="s">
        <v>29</v>
      </c>
      <c r="K33" s="31" t="s">
        <v>118</v>
      </c>
      <c r="L33" s="31" t="s">
        <v>118</v>
      </c>
      <c r="M33" s="32" t="s">
        <v>118</v>
      </c>
    </row>
    <row r="34" spans="1:13" ht="42" x14ac:dyDescent="0.3">
      <c r="A34" s="26" t="s">
        <v>119</v>
      </c>
      <c r="B34" s="27" t="s">
        <v>120</v>
      </c>
      <c r="C34" s="28" t="s">
        <v>17</v>
      </c>
      <c r="D34" s="28" t="s">
        <v>40</v>
      </c>
      <c r="E34" s="28" t="s">
        <v>35</v>
      </c>
      <c r="F34" s="29">
        <v>2405</v>
      </c>
      <c r="G34" s="29">
        <v>2405</v>
      </c>
      <c r="H34" s="29">
        <v>2405</v>
      </c>
      <c r="I34" s="28" t="s">
        <v>121</v>
      </c>
      <c r="J34" s="30" t="s">
        <v>29</v>
      </c>
      <c r="K34" s="31" t="s">
        <v>122</v>
      </c>
      <c r="L34" s="31" t="s">
        <v>122</v>
      </c>
      <c r="M34" s="32" t="s">
        <v>122</v>
      </c>
    </row>
    <row r="35" spans="1:13" ht="42" x14ac:dyDescent="0.3">
      <c r="A35" s="26" t="s">
        <v>123</v>
      </c>
      <c r="B35" s="27" t="s">
        <v>124</v>
      </c>
      <c r="C35" s="28" t="s">
        <v>17</v>
      </c>
      <c r="D35" s="28" t="s">
        <v>34</v>
      </c>
      <c r="E35" s="28" t="s">
        <v>35</v>
      </c>
      <c r="F35" s="29">
        <v>3200</v>
      </c>
      <c r="G35" s="29">
        <v>3200</v>
      </c>
      <c r="H35" s="29">
        <v>3200</v>
      </c>
      <c r="I35" s="28" t="s">
        <v>125</v>
      </c>
      <c r="J35" s="30" t="s">
        <v>29</v>
      </c>
      <c r="K35" s="31" t="s">
        <v>126</v>
      </c>
      <c r="L35" s="31" t="s">
        <v>126</v>
      </c>
      <c r="M35" s="32" t="s">
        <v>126</v>
      </c>
    </row>
    <row r="36" spans="1:13" ht="40.799999999999997" x14ac:dyDescent="0.3">
      <c r="A36" s="19" t="s">
        <v>127</v>
      </c>
      <c r="B36" s="20" t="s">
        <v>128</v>
      </c>
      <c r="C36" s="21" t="s">
        <v>17</v>
      </c>
      <c r="D36" s="21" t="s">
        <v>21</v>
      </c>
      <c r="E36" s="21" t="s">
        <v>27</v>
      </c>
      <c r="F36" s="22">
        <f>SUM(F37:F38)</f>
        <v>17000</v>
      </c>
      <c r="G36" s="22">
        <f>SUM(G37:G38)</f>
        <v>15000</v>
      </c>
      <c r="H36" s="22">
        <f>SUM(H37:H38)</f>
        <v>15000</v>
      </c>
      <c r="I36" s="21" t="s">
        <v>129</v>
      </c>
      <c r="J36" s="23" t="s">
        <v>29</v>
      </c>
      <c r="K36" s="24" t="s">
        <v>130</v>
      </c>
      <c r="L36" s="24" t="s">
        <v>130</v>
      </c>
      <c r="M36" s="25" t="s">
        <v>130</v>
      </c>
    </row>
    <row r="37" spans="1:13" ht="42" x14ac:dyDescent="0.3">
      <c r="A37" s="26" t="s">
        <v>131</v>
      </c>
      <c r="B37" s="27" t="s">
        <v>132</v>
      </c>
      <c r="C37" s="28" t="s">
        <v>17</v>
      </c>
      <c r="D37" s="28" t="s">
        <v>21</v>
      </c>
      <c r="E37" s="28" t="s">
        <v>35</v>
      </c>
      <c r="F37" s="29">
        <v>2000</v>
      </c>
      <c r="G37" s="29">
        <v>0</v>
      </c>
      <c r="H37" s="29">
        <v>0</v>
      </c>
      <c r="I37" s="28" t="s">
        <v>133</v>
      </c>
      <c r="J37" s="30" t="s">
        <v>29</v>
      </c>
      <c r="K37" s="31" t="s">
        <v>134</v>
      </c>
      <c r="L37" s="31" t="s">
        <v>134</v>
      </c>
      <c r="M37" s="32" t="s">
        <v>134</v>
      </c>
    </row>
    <row r="38" spans="1:13" ht="84" x14ac:dyDescent="0.3">
      <c r="A38" s="26" t="s">
        <v>135</v>
      </c>
      <c r="B38" s="27" t="s">
        <v>136</v>
      </c>
      <c r="C38" s="28" t="s">
        <v>17</v>
      </c>
      <c r="D38" s="28" t="s">
        <v>137</v>
      </c>
      <c r="E38" s="28" t="s">
        <v>35</v>
      </c>
      <c r="F38" s="29">
        <v>15000</v>
      </c>
      <c r="G38" s="29">
        <v>15000</v>
      </c>
      <c r="H38" s="29">
        <v>15000</v>
      </c>
      <c r="I38" s="28" t="s">
        <v>138</v>
      </c>
      <c r="J38" s="30" t="s">
        <v>29</v>
      </c>
      <c r="K38" s="31" t="s">
        <v>139</v>
      </c>
      <c r="L38" s="31" t="s">
        <v>139</v>
      </c>
      <c r="M38" s="32" t="s">
        <v>139</v>
      </c>
    </row>
    <row r="39" spans="1:13" ht="40.799999999999997" x14ac:dyDescent="0.3">
      <c r="A39" s="12" t="s">
        <v>140</v>
      </c>
      <c r="B39" s="13" t="s">
        <v>141</v>
      </c>
      <c r="C39" s="14" t="s">
        <v>17</v>
      </c>
      <c r="D39" s="14" t="s">
        <v>21</v>
      </c>
      <c r="E39" s="14"/>
      <c r="F39" s="15">
        <f>F40+F43+F47+F49+F51+F53+F99+F101+F114</f>
        <v>17708548.43</v>
      </c>
      <c r="G39" s="15">
        <f>G40+G43+G47+G49+G51+G53+G99+G101+G114</f>
        <v>17283979</v>
      </c>
      <c r="H39" s="15">
        <f>H40+H43+H47+H49+H51+H53+H99+H101+H114</f>
        <v>17284282</v>
      </c>
      <c r="I39" s="14" t="s">
        <v>142</v>
      </c>
      <c r="J39" s="16" t="s">
        <v>23</v>
      </c>
      <c r="K39" s="17" t="s">
        <v>139</v>
      </c>
      <c r="L39" s="17" t="s">
        <v>139</v>
      </c>
      <c r="M39" s="18" t="s">
        <v>139</v>
      </c>
    </row>
    <row r="40" spans="1:13" ht="40.799999999999997" x14ac:dyDescent="0.3">
      <c r="A40" s="19" t="s">
        <v>143</v>
      </c>
      <c r="B40" s="20" t="s">
        <v>144</v>
      </c>
      <c r="C40" s="21" t="s">
        <v>17</v>
      </c>
      <c r="D40" s="21" t="s">
        <v>21</v>
      </c>
      <c r="E40" s="21" t="s">
        <v>27</v>
      </c>
      <c r="F40" s="22">
        <f>SUM(F41:F42)</f>
        <v>0</v>
      </c>
      <c r="G40" s="22">
        <f>SUM(G41:G42)</f>
        <v>0</v>
      </c>
      <c r="H40" s="22">
        <f>SUM(H41:H42)</f>
        <v>0</v>
      </c>
      <c r="I40" s="21" t="s">
        <v>145</v>
      </c>
      <c r="J40" s="23" t="s">
        <v>29</v>
      </c>
      <c r="K40" s="24" t="s">
        <v>146</v>
      </c>
      <c r="L40" s="24" t="s">
        <v>146</v>
      </c>
      <c r="M40" s="25" t="s">
        <v>146</v>
      </c>
    </row>
    <row r="41" spans="1:13" ht="42" x14ac:dyDescent="0.3">
      <c r="A41" s="26" t="s">
        <v>147</v>
      </c>
      <c r="B41" s="27" t="s">
        <v>148</v>
      </c>
      <c r="C41" s="28" t="s">
        <v>17</v>
      </c>
      <c r="D41" s="28" t="s">
        <v>21</v>
      </c>
      <c r="E41" s="28" t="s">
        <v>35</v>
      </c>
      <c r="F41" s="29">
        <v>0</v>
      </c>
      <c r="G41" s="29">
        <v>0</v>
      </c>
      <c r="H41" s="29">
        <v>0</v>
      </c>
      <c r="I41" s="28" t="s">
        <v>149</v>
      </c>
      <c r="J41" s="30" t="s">
        <v>29</v>
      </c>
      <c r="K41" s="31" t="s">
        <v>150</v>
      </c>
      <c r="L41" s="31" t="s">
        <v>150</v>
      </c>
      <c r="M41" s="32" t="s">
        <v>150</v>
      </c>
    </row>
    <row r="42" spans="1:13" ht="63" x14ac:dyDescent="0.3">
      <c r="A42" s="26" t="s">
        <v>151</v>
      </c>
      <c r="B42" s="27" t="s">
        <v>152</v>
      </c>
      <c r="C42" s="28" t="s">
        <v>17</v>
      </c>
      <c r="D42" s="28" t="s">
        <v>153</v>
      </c>
      <c r="E42" s="28"/>
      <c r="F42" s="29">
        <v>0</v>
      </c>
      <c r="G42" s="29">
        <v>0</v>
      </c>
      <c r="H42" s="29">
        <v>0</v>
      </c>
      <c r="I42" s="28" t="s">
        <v>154</v>
      </c>
      <c r="J42" s="30" t="s">
        <v>29</v>
      </c>
      <c r="K42" s="31" t="s">
        <v>155</v>
      </c>
      <c r="L42" s="31" t="s">
        <v>155</v>
      </c>
      <c r="M42" s="32" t="s">
        <v>155</v>
      </c>
    </row>
    <row r="43" spans="1:13" ht="61.2" x14ac:dyDescent="0.3">
      <c r="A43" s="19" t="s">
        <v>156</v>
      </c>
      <c r="B43" s="20" t="s">
        <v>157</v>
      </c>
      <c r="C43" s="21" t="s">
        <v>158</v>
      </c>
      <c r="D43" s="21" t="s">
        <v>159</v>
      </c>
      <c r="E43" s="21" t="s">
        <v>27</v>
      </c>
      <c r="F43" s="22">
        <f>SUM(F44:F46)</f>
        <v>334903.62</v>
      </c>
      <c r="G43" s="22">
        <f>SUM(G44:G46)</f>
        <v>0</v>
      </c>
      <c r="H43" s="22">
        <f>SUM(H44:H46)</f>
        <v>0</v>
      </c>
      <c r="I43" s="21" t="s">
        <v>160</v>
      </c>
      <c r="J43" s="23" t="s">
        <v>29</v>
      </c>
      <c r="K43" s="24" t="s">
        <v>161</v>
      </c>
      <c r="L43" s="24" t="s">
        <v>162</v>
      </c>
      <c r="M43" s="25" t="s">
        <v>162</v>
      </c>
    </row>
    <row r="44" spans="1:13" ht="42" x14ac:dyDescent="0.3">
      <c r="A44" s="34"/>
      <c r="B44" s="35"/>
      <c r="C44" s="36"/>
      <c r="D44" s="36"/>
      <c r="E44" s="36"/>
      <c r="F44" s="37">
        <v>0</v>
      </c>
      <c r="G44" s="37">
        <v>0</v>
      </c>
      <c r="H44" s="37">
        <v>0</v>
      </c>
      <c r="I44" s="36" t="s">
        <v>163</v>
      </c>
      <c r="J44" s="38" t="s">
        <v>29</v>
      </c>
      <c r="K44" s="39" t="s">
        <v>161</v>
      </c>
      <c r="L44" s="39" t="s">
        <v>162</v>
      </c>
      <c r="M44" s="40" t="s">
        <v>162</v>
      </c>
    </row>
    <row r="45" spans="1:13" ht="84" x14ac:dyDescent="0.3">
      <c r="A45" s="26" t="s">
        <v>164</v>
      </c>
      <c r="B45" s="27" t="s">
        <v>165</v>
      </c>
      <c r="C45" s="28" t="s">
        <v>166</v>
      </c>
      <c r="D45" s="28" t="s">
        <v>167</v>
      </c>
      <c r="E45" s="28" t="s">
        <v>35</v>
      </c>
      <c r="F45" s="29">
        <v>30358.05</v>
      </c>
      <c r="G45" s="29">
        <v>0</v>
      </c>
      <c r="H45" s="29">
        <v>0</v>
      </c>
      <c r="I45" s="28" t="s">
        <v>168</v>
      </c>
      <c r="J45" s="30" t="s">
        <v>29</v>
      </c>
      <c r="K45" s="31" t="s">
        <v>161</v>
      </c>
      <c r="L45" s="31" t="s">
        <v>162</v>
      </c>
      <c r="M45" s="32" t="s">
        <v>162</v>
      </c>
    </row>
    <row r="46" spans="1:13" ht="105" x14ac:dyDescent="0.3">
      <c r="A46" s="26" t="s">
        <v>169</v>
      </c>
      <c r="B46" s="27" t="s">
        <v>170</v>
      </c>
      <c r="C46" s="28" t="s">
        <v>158</v>
      </c>
      <c r="D46" s="28" t="s">
        <v>159</v>
      </c>
      <c r="E46" s="28" t="s">
        <v>35</v>
      </c>
      <c r="F46" s="29">
        <v>304545.57</v>
      </c>
      <c r="G46" s="29">
        <v>0</v>
      </c>
      <c r="H46" s="29">
        <v>0</v>
      </c>
      <c r="I46" s="28" t="s">
        <v>160</v>
      </c>
      <c r="J46" s="30" t="s">
        <v>29</v>
      </c>
      <c r="K46" s="31" t="s">
        <v>161</v>
      </c>
      <c r="L46" s="31" t="s">
        <v>162</v>
      </c>
      <c r="M46" s="32" t="s">
        <v>162</v>
      </c>
    </row>
    <row r="47" spans="1:13" ht="61.2" x14ac:dyDescent="0.3">
      <c r="A47" s="19" t="s">
        <v>171</v>
      </c>
      <c r="B47" s="20" t="s">
        <v>172</v>
      </c>
      <c r="C47" s="21" t="s">
        <v>17</v>
      </c>
      <c r="D47" s="21" t="s">
        <v>21</v>
      </c>
      <c r="E47" s="21" t="s">
        <v>27</v>
      </c>
      <c r="F47" s="22">
        <f>SUM(F48:F48)</f>
        <v>0</v>
      </c>
      <c r="G47" s="22">
        <f>SUM(G48:G48)</f>
        <v>0</v>
      </c>
      <c r="H47" s="22">
        <f>SUM(H48:H48)</f>
        <v>0</v>
      </c>
      <c r="I47" s="21" t="s">
        <v>173</v>
      </c>
      <c r="J47" s="23" t="s">
        <v>29</v>
      </c>
      <c r="K47" s="24" t="s">
        <v>126</v>
      </c>
      <c r="L47" s="24" t="s">
        <v>126</v>
      </c>
      <c r="M47" s="25" t="s">
        <v>42</v>
      </c>
    </row>
    <row r="48" spans="1:13" ht="42" x14ac:dyDescent="0.3">
      <c r="A48" s="26" t="s">
        <v>174</v>
      </c>
      <c r="B48" s="27" t="s">
        <v>175</v>
      </c>
      <c r="C48" s="28" t="s">
        <v>75</v>
      </c>
      <c r="D48" s="28" t="s">
        <v>21</v>
      </c>
      <c r="E48" s="28" t="s">
        <v>35</v>
      </c>
      <c r="F48" s="29">
        <v>0</v>
      </c>
      <c r="G48" s="29">
        <v>0</v>
      </c>
      <c r="H48" s="29">
        <v>0</v>
      </c>
      <c r="I48" s="28" t="s">
        <v>173</v>
      </c>
      <c r="J48" s="30" t="s">
        <v>29</v>
      </c>
      <c r="K48" s="31" t="s">
        <v>126</v>
      </c>
      <c r="L48" s="31" t="s">
        <v>126</v>
      </c>
      <c r="M48" s="32" t="s">
        <v>42</v>
      </c>
    </row>
    <row r="49" spans="1:13" ht="81.599999999999994" x14ac:dyDescent="0.3">
      <c r="A49" s="19" t="s">
        <v>176</v>
      </c>
      <c r="B49" s="20" t="s">
        <v>177</v>
      </c>
      <c r="C49" s="21" t="s">
        <v>17</v>
      </c>
      <c r="D49" s="21" t="s">
        <v>21</v>
      </c>
      <c r="E49" s="21" t="s">
        <v>27</v>
      </c>
      <c r="F49" s="22">
        <f>SUM(F50:F50)</f>
        <v>0</v>
      </c>
      <c r="G49" s="22">
        <f>SUM(G50:G50)</f>
        <v>0</v>
      </c>
      <c r="H49" s="22">
        <f>SUM(H50:H50)</f>
        <v>0</v>
      </c>
      <c r="I49" s="21" t="s">
        <v>178</v>
      </c>
      <c r="J49" s="23" t="s">
        <v>29</v>
      </c>
      <c r="K49" s="24" t="s">
        <v>161</v>
      </c>
      <c r="L49" s="24" t="s">
        <v>161</v>
      </c>
      <c r="M49" s="25" t="s">
        <v>161</v>
      </c>
    </row>
    <row r="50" spans="1:13" ht="42" x14ac:dyDescent="0.3">
      <c r="A50" s="26" t="s">
        <v>179</v>
      </c>
      <c r="B50" s="27" t="s">
        <v>180</v>
      </c>
      <c r="C50" s="28" t="s">
        <v>17</v>
      </c>
      <c r="D50" s="28" t="s">
        <v>21</v>
      </c>
      <c r="E50" s="28" t="s">
        <v>35</v>
      </c>
      <c r="F50" s="29">
        <v>0</v>
      </c>
      <c r="G50" s="29">
        <v>0</v>
      </c>
      <c r="H50" s="29">
        <v>0</v>
      </c>
      <c r="I50" s="28" t="s">
        <v>181</v>
      </c>
      <c r="J50" s="30" t="s">
        <v>29</v>
      </c>
      <c r="K50" s="31" t="s">
        <v>161</v>
      </c>
      <c r="L50" s="31" t="s">
        <v>161</v>
      </c>
      <c r="M50" s="32" t="s">
        <v>161</v>
      </c>
    </row>
    <row r="51" spans="1:13" ht="81.599999999999994" x14ac:dyDescent="0.3">
      <c r="A51" s="19" t="s">
        <v>182</v>
      </c>
      <c r="B51" s="20" t="s">
        <v>183</v>
      </c>
      <c r="C51" s="21" t="s">
        <v>17</v>
      </c>
      <c r="D51" s="21" t="s">
        <v>21</v>
      </c>
      <c r="E51" s="21" t="s">
        <v>27</v>
      </c>
      <c r="F51" s="22">
        <f>SUM(F52:F52)</f>
        <v>256920</v>
      </c>
      <c r="G51" s="22">
        <f>SUM(G52:G52)</f>
        <v>306535</v>
      </c>
      <c r="H51" s="22">
        <f>SUM(H52:H52)</f>
        <v>306535</v>
      </c>
      <c r="I51" s="21" t="s">
        <v>181</v>
      </c>
      <c r="J51" s="23" t="s">
        <v>29</v>
      </c>
      <c r="K51" s="24" t="s">
        <v>94</v>
      </c>
      <c r="L51" s="24" t="s">
        <v>94</v>
      </c>
      <c r="M51" s="25" t="s">
        <v>94</v>
      </c>
    </row>
    <row r="52" spans="1:13" ht="63" x14ac:dyDescent="0.3">
      <c r="A52" s="26" t="s">
        <v>184</v>
      </c>
      <c r="B52" s="27" t="s">
        <v>185</v>
      </c>
      <c r="C52" s="28" t="s">
        <v>17</v>
      </c>
      <c r="D52" s="28" t="s">
        <v>186</v>
      </c>
      <c r="E52" s="28" t="s">
        <v>35</v>
      </c>
      <c r="F52" s="29">
        <v>256920</v>
      </c>
      <c r="G52" s="29">
        <v>306535</v>
      </c>
      <c r="H52" s="29">
        <v>306535</v>
      </c>
      <c r="I52" s="28" t="s">
        <v>187</v>
      </c>
      <c r="J52" s="30" t="s">
        <v>29</v>
      </c>
      <c r="K52" s="31" t="s">
        <v>111</v>
      </c>
      <c r="L52" s="31" t="s">
        <v>111</v>
      </c>
      <c r="M52" s="32" t="s">
        <v>111</v>
      </c>
    </row>
    <row r="53" spans="1:13" ht="61.2" x14ac:dyDescent="0.3">
      <c r="A53" s="19" t="s">
        <v>188</v>
      </c>
      <c r="B53" s="20" t="s">
        <v>189</v>
      </c>
      <c r="C53" s="21" t="s">
        <v>17</v>
      </c>
      <c r="D53" s="21" t="s">
        <v>21</v>
      </c>
      <c r="E53" s="21" t="s">
        <v>27</v>
      </c>
      <c r="F53" s="22">
        <f>F54+F55+F56+F57+F58+F59+F60+F62+F64+F65+F66+F67+F68+F69+F70+F71+F72+F73+F74+F75+F76+F77+F78+F79+F80+F81+F82+F83+F84+F85+F86+F87+F88+F89+F90+F91+F92+F93+F94+F95+F96+F97+F98</f>
        <v>16946470</v>
      </c>
      <c r="G53" s="22">
        <f>G54+G55+G56+G57+G58+G59+G60+G62+G64+G65+G66+G67+G68+G69+G70+G71+G72+G73+G74+G75+G76+G77+G78+G79+G80+G81+G82+G83+G84+G85+G86+G87+G88+G89+G90+G91+G92+G93+G94+G95+G96+G97+G98</f>
        <v>16849808</v>
      </c>
      <c r="H53" s="22">
        <f>H54+H55+H56+H57+H58+H59+H60+H62+H64+H65+H66+H67+H68+H69+H70+H71+H72+H73+H74+H75+H76+H77+H78+H79+H80+H81+H82+H83+H84+H85+H86+H87+H88+H89+H90+H91+H92+H93+H94+H95+H96+H97+H98</f>
        <v>16850111</v>
      </c>
      <c r="I53" s="21" t="s">
        <v>181</v>
      </c>
      <c r="J53" s="23" t="s">
        <v>29</v>
      </c>
      <c r="K53" s="24" t="s">
        <v>111</v>
      </c>
      <c r="L53" s="24" t="s">
        <v>111</v>
      </c>
      <c r="M53" s="25" t="s">
        <v>111</v>
      </c>
    </row>
    <row r="54" spans="1:13" ht="84" x14ac:dyDescent="0.3">
      <c r="A54" s="26" t="s">
        <v>190</v>
      </c>
      <c r="B54" s="27" t="s">
        <v>191</v>
      </c>
      <c r="C54" s="28" t="s">
        <v>17</v>
      </c>
      <c r="D54" s="28" t="s">
        <v>192</v>
      </c>
      <c r="E54" s="28" t="s">
        <v>35</v>
      </c>
      <c r="F54" s="29">
        <v>1700000</v>
      </c>
      <c r="G54" s="29">
        <v>1500000</v>
      </c>
      <c r="H54" s="29">
        <v>1500000</v>
      </c>
      <c r="I54" s="28" t="s">
        <v>193</v>
      </c>
      <c r="J54" s="30" t="s">
        <v>29</v>
      </c>
      <c r="K54" s="31" t="s">
        <v>194</v>
      </c>
      <c r="L54" s="31" t="s">
        <v>194</v>
      </c>
      <c r="M54" s="32" t="s">
        <v>194</v>
      </c>
    </row>
    <row r="55" spans="1:13" ht="84" x14ac:dyDescent="0.3">
      <c r="A55" s="26" t="s">
        <v>195</v>
      </c>
      <c r="B55" s="27" t="s">
        <v>196</v>
      </c>
      <c r="C55" s="28" t="s">
        <v>17</v>
      </c>
      <c r="D55" s="28" t="s">
        <v>197</v>
      </c>
      <c r="E55" s="28" t="s">
        <v>35</v>
      </c>
      <c r="F55" s="29">
        <v>186000</v>
      </c>
      <c r="G55" s="29">
        <v>156000</v>
      </c>
      <c r="H55" s="29">
        <v>156000</v>
      </c>
      <c r="I55" s="28" t="s">
        <v>198</v>
      </c>
      <c r="J55" s="30" t="s">
        <v>29</v>
      </c>
      <c r="K55" s="31" t="s">
        <v>199</v>
      </c>
      <c r="L55" s="31" t="s">
        <v>199</v>
      </c>
      <c r="M55" s="32" t="s">
        <v>199</v>
      </c>
    </row>
    <row r="56" spans="1:13" ht="63" x14ac:dyDescent="0.3">
      <c r="A56" s="26" t="s">
        <v>200</v>
      </c>
      <c r="B56" s="27" t="s">
        <v>201</v>
      </c>
      <c r="C56" s="28" t="s">
        <v>17</v>
      </c>
      <c r="D56" s="28" t="s">
        <v>197</v>
      </c>
      <c r="E56" s="28" t="s">
        <v>35</v>
      </c>
      <c r="F56" s="29">
        <v>55410</v>
      </c>
      <c r="G56" s="29">
        <v>51000</v>
      </c>
      <c r="H56" s="29">
        <v>51000</v>
      </c>
      <c r="I56" s="28" t="s">
        <v>202</v>
      </c>
      <c r="J56" s="30" t="s">
        <v>29</v>
      </c>
      <c r="K56" s="31" t="s">
        <v>203</v>
      </c>
      <c r="L56" s="31" t="s">
        <v>203</v>
      </c>
      <c r="M56" s="32" t="s">
        <v>203</v>
      </c>
    </row>
    <row r="57" spans="1:13" ht="63" x14ac:dyDescent="0.3">
      <c r="A57" s="26" t="s">
        <v>204</v>
      </c>
      <c r="B57" s="27" t="s">
        <v>205</v>
      </c>
      <c r="C57" s="28" t="s">
        <v>17</v>
      </c>
      <c r="D57" s="28" t="s">
        <v>197</v>
      </c>
      <c r="E57" s="28" t="s">
        <v>35</v>
      </c>
      <c r="F57" s="29">
        <v>2500</v>
      </c>
      <c r="G57" s="29">
        <v>2500</v>
      </c>
      <c r="H57" s="29">
        <v>2500</v>
      </c>
      <c r="I57" s="28" t="s">
        <v>206</v>
      </c>
      <c r="J57" s="30" t="s">
        <v>29</v>
      </c>
      <c r="K57" s="31" t="s">
        <v>207</v>
      </c>
      <c r="L57" s="31" t="s">
        <v>207</v>
      </c>
      <c r="M57" s="32" t="s">
        <v>207</v>
      </c>
    </row>
    <row r="58" spans="1:13" ht="42" x14ac:dyDescent="0.3">
      <c r="A58" s="26" t="s">
        <v>208</v>
      </c>
      <c r="B58" s="27" t="s">
        <v>209</v>
      </c>
      <c r="C58" s="28" t="s">
        <v>17</v>
      </c>
      <c r="D58" s="28" t="s">
        <v>21</v>
      </c>
      <c r="E58" s="28" t="s">
        <v>35</v>
      </c>
      <c r="F58" s="29">
        <v>32000</v>
      </c>
      <c r="G58" s="29">
        <v>32000</v>
      </c>
      <c r="H58" s="29">
        <v>32000</v>
      </c>
      <c r="I58" s="28" t="s">
        <v>210</v>
      </c>
      <c r="J58" s="30" t="s">
        <v>29</v>
      </c>
      <c r="K58" s="31" t="s">
        <v>211</v>
      </c>
      <c r="L58" s="31" t="s">
        <v>211</v>
      </c>
      <c r="M58" s="32" t="s">
        <v>211</v>
      </c>
    </row>
    <row r="59" spans="1:13" ht="42" x14ac:dyDescent="0.3">
      <c r="A59" s="26" t="s">
        <v>212</v>
      </c>
      <c r="B59" s="27" t="s">
        <v>213</v>
      </c>
      <c r="C59" s="28" t="s">
        <v>17</v>
      </c>
      <c r="D59" s="28" t="s">
        <v>21</v>
      </c>
      <c r="E59" s="28" t="s">
        <v>35</v>
      </c>
      <c r="F59" s="29">
        <v>22000</v>
      </c>
      <c r="G59" s="29">
        <v>22000</v>
      </c>
      <c r="H59" s="29">
        <v>22000</v>
      </c>
      <c r="I59" s="28" t="s">
        <v>214</v>
      </c>
      <c r="J59" s="30" t="s">
        <v>29</v>
      </c>
      <c r="K59" s="31" t="s">
        <v>215</v>
      </c>
      <c r="L59" s="31" t="s">
        <v>215</v>
      </c>
      <c r="M59" s="32" t="s">
        <v>215</v>
      </c>
    </row>
    <row r="60" spans="1:13" ht="294" x14ac:dyDescent="0.3">
      <c r="A60" s="26" t="s">
        <v>216</v>
      </c>
      <c r="B60" s="27" t="s">
        <v>217</v>
      </c>
      <c r="C60" s="28" t="s">
        <v>218</v>
      </c>
      <c r="D60" s="28" t="s">
        <v>153</v>
      </c>
      <c r="E60" s="28" t="s">
        <v>35</v>
      </c>
      <c r="F60" s="33">
        <f>SUM(F61:F61)+568051</f>
        <v>568051</v>
      </c>
      <c r="G60" s="33">
        <f>SUM(G61:G61)+558051</f>
        <v>558051</v>
      </c>
      <c r="H60" s="33">
        <f>SUM(H61:H61)+568051</f>
        <v>568051</v>
      </c>
      <c r="I60" s="28" t="s">
        <v>219</v>
      </c>
      <c r="J60" s="30" t="s">
        <v>29</v>
      </c>
      <c r="K60" s="31" t="s">
        <v>220</v>
      </c>
      <c r="L60" s="31" t="s">
        <v>220</v>
      </c>
      <c r="M60" s="32" t="s">
        <v>220</v>
      </c>
    </row>
    <row r="61" spans="1:13" ht="42" x14ac:dyDescent="0.3">
      <c r="A61" s="34"/>
      <c r="B61" s="35"/>
      <c r="C61" s="36"/>
      <c r="D61" s="36"/>
      <c r="E61" s="36"/>
      <c r="F61" s="37">
        <v>0</v>
      </c>
      <c r="G61" s="37">
        <v>0</v>
      </c>
      <c r="H61" s="37">
        <v>0</v>
      </c>
      <c r="I61" s="36" t="s">
        <v>221</v>
      </c>
      <c r="J61" s="38" t="s">
        <v>29</v>
      </c>
      <c r="K61" s="39" t="s">
        <v>222</v>
      </c>
      <c r="L61" s="39" t="s">
        <v>222</v>
      </c>
      <c r="M61" s="40" t="s">
        <v>222</v>
      </c>
    </row>
    <row r="62" spans="1:13" ht="42" x14ac:dyDescent="0.3">
      <c r="A62" s="26" t="s">
        <v>223</v>
      </c>
      <c r="B62" s="27" t="s">
        <v>224</v>
      </c>
      <c r="C62" s="28" t="s">
        <v>17</v>
      </c>
      <c r="D62" s="28" t="s">
        <v>153</v>
      </c>
      <c r="E62" s="28" t="s">
        <v>35</v>
      </c>
      <c r="F62" s="33">
        <f>SUM(F63:F63)+7949</f>
        <v>7949</v>
      </c>
      <c r="G62" s="33">
        <f>SUM(G63:G63)+9697</f>
        <v>9697</v>
      </c>
      <c r="H62" s="33">
        <f>SUM(H63:H63)</f>
        <v>0</v>
      </c>
      <c r="I62" s="28" t="s">
        <v>225</v>
      </c>
      <c r="J62" s="30" t="s">
        <v>29</v>
      </c>
      <c r="K62" s="31" t="s">
        <v>226</v>
      </c>
      <c r="L62" s="31" t="s">
        <v>226</v>
      </c>
      <c r="M62" s="32" t="s">
        <v>226</v>
      </c>
    </row>
    <row r="63" spans="1:13" ht="42" x14ac:dyDescent="0.3">
      <c r="A63" s="34"/>
      <c r="B63" s="35"/>
      <c r="C63" s="36"/>
      <c r="D63" s="36"/>
      <c r="E63" s="36"/>
      <c r="F63" s="37">
        <v>0</v>
      </c>
      <c r="G63" s="37">
        <v>0</v>
      </c>
      <c r="H63" s="37">
        <v>0</v>
      </c>
      <c r="I63" s="36" t="s">
        <v>227</v>
      </c>
      <c r="J63" s="38" t="s">
        <v>29</v>
      </c>
      <c r="K63" s="39" t="s">
        <v>228</v>
      </c>
      <c r="L63" s="39" t="s">
        <v>228</v>
      </c>
      <c r="M63" s="40" t="s">
        <v>228</v>
      </c>
    </row>
    <row r="64" spans="1:13" ht="42" x14ac:dyDescent="0.3">
      <c r="A64" s="26" t="s">
        <v>229</v>
      </c>
      <c r="B64" s="27" t="s">
        <v>230</v>
      </c>
      <c r="C64" s="28" t="s">
        <v>17</v>
      </c>
      <c r="D64" s="28" t="s">
        <v>137</v>
      </c>
      <c r="E64" s="28" t="s">
        <v>35</v>
      </c>
      <c r="F64" s="29">
        <v>249430</v>
      </c>
      <c r="G64" s="29">
        <v>249430</v>
      </c>
      <c r="H64" s="29">
        <v>249430</v>
      </c>
      <c r="I64" s="28" t="s">
        <v>231</v>
      </c>
      <c r="J64" s="30" t="s">
        <v>29</v>
      </c>
      <c r="K64" s="31" t="s">
        <v>232</v>
      </c>
      <c r="L64" s="31" t="s">
        <v>232</v>
      </c>
      <c r="M64" s="32" t="s">
        <v>232</v>
      </c>
    </row>
    <row r="65" spans="1:13" ht="84" x14ac:dyDescent="0.3">
      <c r="A65" s="26" t="s">
        <v>233</v>
      </c>
      <c r="B65" s="27" t="s">
        <v>234</v>
      </c>
      <c r="C65" s="28" t="s">
        <v>17</v>
      </c>
      <c r="D65" s="28" t="s">
        <v>192</v>
      </c>
      <c r="E65" s="28" t="s">
        <v>35</v>
      </c>
      <c r="F65" s="29">
        <v>320000</v>
      </c>
      <c r="G65" s="29">
        <v>300000</v>
      </c>
      <c r="H65" s="29">
        <v>300000</v>
      </c>
      <c r="I65" s="28" t="s">
        <v>235</v>
      </c>
      <c r="J65" s="30" t="s">
        <v>29</v>
      </c>
      <c r="K65" s="31" t="s">
        <v>236</v>
      </c>
      <c r="L65" s="31" t="s">
        <v>236</v>
      </c>
      <c r="M65" s="32" t="s">
        <v>236</v>
      </c>
    </row>
    <row r="66" spans="1:13" ht="84" x14ac:dyDescent="0.3">
      <c r="A66" s="26" t="s">
        <v>237</v>
      </c>
      <c r="B66" s="27" t="s">
        <v>238</v>
      </c>
      <c r="C66" s="28" t="s">
        <v>17</v>
      </c>
      <c r="D66" s="28" t="s">
        <v>192</v>
      </c>
      <c r="E66" s="28" t="s">
        <v>35</v>
      </c>
      <c r="F66" s="29">
        <v>23000</v>
      </c>
      <c r="G66" s="29">
        <v>23000</v>
      </c>
      <c r="H66" s="29">
        <v>23000</v>
      </c>
      <c r="I66" s="28" t="s">
        <v>239</v>
      </c>
      <c r="J66" s="30" t="s">
        <v>29</v>
      </c>
      <c r="K66" s="31" t="s">
        <v>240</v>
      </c>
      <c r="L66" s="31" t="s">
        <v>240</v>
      </c>
      <c r="M66" s="32" t="s">
        <v>240</v>
      </c>
    </row>
    <row r="67" spans="1:13" ht="84" x14ac:dyDescent="0.3">
      <c r="A67" s="26" t="s">
        <v>241</v>
      </c>
      <c r="B67" s="27" t="s">
        <v>242</v>
      </c>
      <c r="C67" s="28" t="s">
        <v>17</v>
      </c>
      <c r="D67" s="28" t="s">
        <v>192</v>
      </c>
      <c r="E67" s="28" t="s">
        <v>35</v>
      </c>
      <c r="F67" s="29">
        <v>16000</v>
      </c>
      <c r="G67" s="29">
        <v>15000</v>
      </c>
      <c r="H67" s="29">
        <v>15000</v>
      </c>
      <c r="I67" s="28" t="s">
        <v>243</v>
      </c>
      <c r="J67" s="30" t="s">
        <v>29</v>
      </c>
      <c r="K67" s="31" t="s">
        <v>244</v>
      </c>
      <c r="L67" s="31" t="s">
        <v>244</v>
      </c>
      <c r="M67" s="32" t="s">
        <v>244</v>
      </c>
    </row>
    <row r="68" spans="1:13" ht="105" x14ac:dyDescent="0.3">
      <c r="A68" s="26" t="s">
        <v>245</v>
      </c>
      <c r="B68" s="27" t="s">
        <v>246</v>
      </c>
      <c r="C68" s="28" t="s">
        <v>17</v>
      </c>
      <c r="D68" s="28" t="s">
        <v>247</v>
      </c>
      <c r="E68" s="28" t="s">
        <v>35</v>
      </c>
      <c r="F68" s="29">
        <v>185000</v>
      </c>
      <c r="G68" s="29">
        <v>150000</v>
      </c>
      <c r="H68" s="29">
        <v>150000</v>
      </c>
      <c r="I68" s="28" t="s">
        <v>248</v>
      </c>
      <c r="J68" s="30" t="s">
        <v>29</v>
      </c>
      <c r="K68" s="31" t="s">
        <v>249</v>
      </c>
      <c r="L68" s="31" t="s">
        <v>249</v>
      </c>
      <c r="M68" s="32" t="s">
        <v>249</v>
      </c>
    </row>
    <row r="69" spans="1:13" ht="84" x14ac:dyDescent="0.3">
      <c r="A69" s="26" t="s">
        <v>250</v>
      </c>
      <c r="B69" s="27" t="s">
        <v>251</v>
      </c>
      <c r="C69" s="28" t="s">
        <v>17</v>
      </c>
      <c r="D69" s="28" t="s">
        <v>192</v>
      </c>
      <c r="E69" s="28" t="s">
        <v>35</v>
      </c>
      <c r="F69" s="29">
        <v>1098000</v>
      </c>
      <c r="G69" s="29">
        <v>1300000</v>
      </c>
      <c r="H69" s="29">
        <v>1300000</v>
      </c>
      <c r="I69" s="28" t="s">
        <v>252</v>
      </c>
      <c r="J69" s="30" t="s">
        <v>29</v>
      </c>
      <c r="K69" s="31" t="s">
        <v>253</v>
      </c>
      <c r="L69" s="31" t="s">
        <v>253</v>
      </c>
      <c r="M69" s="32" t="s">
        <v>253</v>
      </c>
    </row>
    <row r="70" spans="1:13" ht="84" x14ac:dyDescent="0.3">
      <c r="A70" s="26" t="s">
        <v>254</v>
      </c>
      <c r="B70" s="27" t="s">
        <v>255</v>
      </c>
      <c r="C70" s="28" t="s">
        <v>17</v>
      </c>
      <c r="D70" s="28" t="s">
        <v>192</v>
      </c>
      <c r="E70" s="28" t="s">
        <v>35</v>
      </c>
      <c r="F70" s="29">
        <v>100000</v>
      </c>
      <c r="G70" s="29">
        <v>100000</v>
      </c>
      <c r="H70" s="29">
        <v>100000</v>
      </c>
      <c r="I70" s="28" t="s">
        <v>256</v>
      </c>
      <c r="J70" s="30" t="s">
        <v>29</v>
      </c>
      <c r="K70" s="31" t="s">
        <v>257</v>
      </c>
      <c r="L70" s="31" t="s">
        <v>257</v>
      </c>
      <c r="M70" s="32" t="s">
        <v>257</v>
      </c>
    </row>
    <row r="71" spans="1:13" ht="84" x14ac:dyDescent="0.3">
      <c r="A71" s="26" t="s">
        <v>258</v>
      </c>
      <c r="B71" s="27" t="s">
        <v>259</v>
      </c>
      <c r="C71" s="28" t="s">
        <v>17</v>
      </c>
      <c r="D71" s="28" t="s">
        <v>192</v>
      </c>
      <c r="E71" s="28" t="s">
        <v>35</v>
      </c>
      <c r="F71" s="29">
        <v>7250200</v>
      </c>
      <c r="G71" s="29">
        <v>7250200</v>
      </c>
      <c r="H71" s="29">
        <v>7250200</v>
      </c>
      <c r="I71" s="28" t="s">
        <v>260</v>
      </c>
      <c r="J71" s="30" t="s">
        <v>29</v>
      </c>
      <c r="K71" s="31" t="s">
        <v>261</v>
      </c>
      <c r="L71" s="31" t="s">
        <v>261</v>
      </c>
      <c r="M71" s="32" t="s">
        <v>261</v>
      </c>
    </row>
    <row r="72" spans="1:13" ht="84" x14ac:dyDescent="0.3">
      <c r="A72" s="26" t="s">
        <v>262</v>
      </c>
      <c r="B72" s="27" t="s">
        <v>263</v>
      </c>
      <c r="C72" s="28" t="s">
        <v>17</v>
      </c>
      <c r="D72" s="28" t="s">
        <v>192</v>
      </c>
      <c r="E72" s="28" t="s">
        <v>35</v>
      </c>
      <c r="F72" s="29">
        <v>15000</v>
      </c>
      <c r="G72" s="29">
        <v>15000</v>
      </c>
      <c r="H72" s="29">
        <v>15000</v>
      </c>
      <c r="I72" s="28" t="s">
        <v>264</v>
      </c>
      <c r="J72" s="30" t="s">
        <v>29</v>
      </c>
      <c r="K72" s="31" t="s">
        <v>228</v>
      </c>
      <c r="L72" s="31" t="s">
        <v>228</v>
      </c>
      <c r="M72" s="32" t="s">
        <v>228</v>
      </c>
    </row>
    <row r="73" spans="1:13" ht="84" x14ac:dyDescent="0.3">
      <c r="A73" s="26" t="s">
        <v>265</v>
      </c>
      <c r="B73" s="27" t="s">
        <v>266</v>
      </c>
      <c r="C73" s="28" t="s">
        <v>17</v>
      </c>
      <c r="D73" s="28" t="s">
        <v>192</v>
      </c>
      <c r="E73" s="28" t="s">
        <v>35</v>
      </c>
      <c r="F73" s="29">
        <v>2000</v>
      </c>
      <c r="G73" s="29">
        <v>2000</v>
      </c>
      <c r="H73" s="29">
        <v>2000</v>
      </c>
      <c r="I73" s="28" t="s">
        <v>267</v>
      </c>
      <c r="J73" s="30" t="s">
        <v>29</v>
      </c>
      <c r="K73" s="31" t="s">
        <v>161</v>
      </c>
      <c r="L73" s="31" t="s">
        <v>161</v>
      </c>
      <c r="M73" s="32" t="s">
        <v>161</v>
      </c>
    </row>
    <row r="74" spans="1:13" ht="84" x14ac:dyDescent="0.3">
      <c r="A74" s="26" t="s">
        <v>268</v>
      </c>
      <c r="B74" s="27" t="s">
        <v>269</v>
      </c>
      <c r="C74" s="28" t="s">
        <v>17</v>
      </c>
      <c r="D74" s="28" t="s">
        <v>192</v>
      </c>
      <c r="E74" s="28" t="s">
        <v>35</v>
      </c>
      <c r="F74" s="29">
        <v>95000</v>
      </c>
      <c r="G74" s="29">
        <v>95000</v>
      </c>
      <c r="H74" s="29">
        <v>95000</v>
      </c>
      <c r="I74" s="28" t="s">
        <v>270</v>
      </c>
      <c r="J74" s="30" t="s">
        <v>29</v>
      </c>
      <c r="K74" s="31" t="s">
        <v>271</v>
      </c>
      <c r="L74" s="31" t="s">
        <v>271</v>
      </c>
      <c r="M74" s="32" t="s">
        <v>271</v>
      </c>
    </row>
    <row r="75" spans="1:13" ht="42" x14ac:dyDescent="0.3">
      <c r="A75" s="26" t="s">
        <v>272</v>
      </c>
      <c r="B75" s="27" t="s">
        <v>273</v>
      </c>
      <c r="C75" s="28" t="s">
        <v>17</v>
      </c>
      <c r="D75" s="28" t="s">
        <v>137</v>
      </c>
      <c r="E75" s="28" t="s">
        <v>35</v>
      </c>
      <c r="F75" s="29">
        <v>18000</v>
      </c>
      <c r="G75" s="29">
        <v>18000</v>
      </c>
      <c r="H75" s="29">
        <v>18000</v>
      </c>
      <c r="I75" s="28" t="s">
        <v>274</v>
      </c>
      <c r="J75" s="30" t="s">
        <v>29</v>
      </c>
      <c r="K75" s="31" t="s">
        <v>275</v>
      </c>
      <c r="L75" s="31" t="s">
        <v>275</v>
      </c>
      <c r="M75" s="32" t="s">
        <v>275</v>
      </c>
    </row>
    <row r="76" spans="1:13" ht="84" x14ac:dyDescent="0.3">
      <c r="A76" s="26" t="s">
        <v>276</v>
      </c>
      <c r="B76" s="27" t="s">
        <v>277</v>
      </c>
      <c r="C76" s="28" t="s">
        <v>17</v>
      </c>
      <c r="D76" s="28" t="s">
        <v>192</v>
      </c>
      <c r="E76" s="28" t="s">
        <v>35</v>
      </c>
      <c r="F76" s="29">
        <v>320000</v>
      </c>
      <c r="G76" s="29">
        <v>320000</v>
      </c>
      <c r="H76" s="29">
        <v>320000</v>
      </c>
      <c r="I76" s="28" t="s">
        <v>278</v>
      </c>
      <c r="J76" s="30" t="s">
        <v>29</v>
      </c>
      <c r="K76" s="31" t="s">
        <v>279</v>
      </c>
      <c r="L76" s="31" t="s">
        <v>279</v>
      </c>
      <c r="M76" s="32" t="s">
        <v>279</v>
      </c>
    </row>
    <row r="77" spans="1:13" ht="84" x14ac:dyDescent="0.3">
      <c r="A77" s="26" t="s">
        <v>280</v>
      </c>
      <c r="B77" s="27" t="s">
        <v>281</v>
      </c>
      <c r="C77" s="28" t="s">
        <v>17</v>
      </c>
      <c r="D77" s="28" t="s">
        <v>192</v>
      </c>
      <c r="E77" s="28" t="s">
        <v>35</v>
      </c>
      <c r="F77" s="29">
        <v>225000</v>
      </c>
      <c r="G77" s="29">
        <v>225000</v>
      </c>
      <c r="H77" s="29">
        <v>225000</v>
      </c>
      <c r="I77" s="28" t="s">
        <v>282</v>
      </c>
      <c r="J77" s="30" t="s">
        <v>29</v>
      </c>
      <c r="K77" s="31" t="s">
        <v>283</v>
      </c>
      <c r="L77" s="31" t="s">
        <v>283</v>
      </c>
      <c r="M77" s="32" t="s">
        <v>283</v>
      </c>
    </row>
    <row r="78" spans="1:13" ht="84" x14ac:dyDescent="0.3">
      <c r="A78" s="26" t="s">
        <v>284</v>
      </c>
      <c r="B78" s="27" t="s">
        <v>285</v>
      </c>
      <c r="C78" s="28" t="s">
        <v>17</v>
      </c>
      <c r="D78" s="28" t="s">
        <v>192</v>
      </c>
      <c r="E78" s="28" t="s">
        <v>35</v>
      </c>
      <c r="F78" s="29">
        <v>20000</v>
      </c>
      <c r="G78" s="29">
        <v>20000</v>
      </c>
      <c r="H78" s="29">
        <v>20000</v>
      </c>
      <c r="I78" s="28" t="s">
        <v>286</v>
      </c>
      <c r="J78" s="30" t="s">
        <v>29</v>
      </c>
      <c r="K78" s="31" t="s">
        <v>287</v>
      </c>
      <c r="L78" s="31" t="s">
        <v>287</v>
      </c>
      <c r="M78" s="32" t="s">
        <v>287</v>
      </c>
    </row>
    <row r="79" spans="1:13" ht="42" x14ac:dyDescent="0.3">
      <c r="A79" s="26" t="s">
        <v>288</v>
      </c>
      <c r="B79" s="27" t="s">
        <v>289</v>
      </c>
      <c r="C79" s="28" t="s">
        <v>17</v>
      </c>
      <c r="D79" s="28" t="s">
        <v>137</v>
      </c>
      <c r="E79" s="28" t="s">
        <v>35</v>
      </c>
      <c r="F79" s="29">
        <v>53000</v>
      </c>
      <c r="G79" s="29">
        <v>53000</v>
      </c>
      <c r="H79" s="29">
        <v>53000</v>
      </c>
      <c r="I79" s="28" t="s">
        <v>290</v>
      </c>
      <c r="J79" s="30" t="s">
        <v>29</v>
      </c>
      <c r="K79" s="31" t="s">
        <v>287</v>
      </c>
      <c r="L79" s="31" t="s">
        <v>287</v>
      </c>
      <c r="M79" s="32" t="s">
        <v>287</v>
      </c>
    </row>
    <row r="80" spans="1:13" ht="84" x14ac:dyDescent="0.3">
      <c r="A80" s="26" t="s">
        <v>291</v>
      </c>
      <c r="B80" s="27" t="s">
        <v>292</v>
      </c>
      <c r="C80" s="28" t="s">
        <v>17</v>
      </c>
      <c r="D80" s="28" t="s">
        <v>192</v>
      </c>
      <c r="E80" s="28" t="s">
        <v>35</v>
      </c>
      <c r="F80" s="29">
        <v>9000</v>
      </c>
      <c r="G80" s="29">
        <v>9000</v>
      </c>
      <c r="H80" s="29">
        <v>9000</v>
      </c>
      <c r="I80" s="28" t="s">
        <v>293</v>
      </c>
      <c r="J80" s="30" t="s">
        <v>29</v>
      </c>
      <c r="K80" s="31" t="s">
        <v>161</v>
      </c>
      <c r="L80" s="31" t="s">
        <v>161</v>
      </c>
      <c r="M80" s="32" t="s">
        <v>161</v>
      </c>
    </row>
    <row r="81" spans="1:13" ht="42" x14ac:dyDescent="0.3">
      <c r="A81" s="26" t="s">
        <v>294</v>
      </c>
      <c r="B81" s="27" t="s">
        <v>295</v>
      </c>
      <c r="C81" s="28" t="s">
        <v>17</v>
      </c>
      <c r="D81" s="28" t="s">
        <v>137</v>
      </c>
      <c r="E81" s="28" t="s">
        <v>35</v>
      </c>
      <c r="F81" s="29">
        <v>2500000</v>
      </c>
      <c r="G81" s="29">
        <v>2500000</v>
      </c>
      <c r="H81" s="29">
        <v>2500000</v>
      </c>
      <c r="I81" s="28" t="s">
        <v>296</v>
      </c>
      <c r="J81" s="30" t="s">
        <v>29</v>
      </c>
      <c r="K81" s="31" t="s">
        <v>297</v>
      </c>
      <c r="L81" s="31" t="s">
        <v>297</v>
      </c>
      <c r="M81" s="32" t="s">
        <v>297</v>
      </c>
    </row>
    <row r="82" spans="1:13" ht="63" x14ac:dyDescent="0.3">
      <c r="A82" s="26" t="s">
        <v>298</v>
      </c>
      <c r="B82" s="27" t="s">
        <v>299</v>
      </c>
      <c r="C82" s="28" t="s">
        <v>17</v>
      </c>
      <c r="D82" s="28" t="s">
        <v>137</v>
      </c>
      <c r="E82" s="28" t="s">
        <v>35</v>
      </c>
      <c r="F82" s="29">
        <v>1573400</v>
      </c>
      <c r="G82" s="29">
        <v>1573400</v>
      </c>
      <c r="H82" s="29">
        <v>1573400</v>
      </c>
      <c r="I82" s="28" t="s">
        <v>300</v>
      </c>
      <c r="J82" s="30" t="s">
        <v>29</v>
      </c>
      <c r="K82" s="31" t="s">
        <v>301</v>
      </c>
      <c r="L82" s="31" t="s">
        <v>302</v>
      </c>
      <c r="M82" s="32" t="s">
        <v>302</v>
      </c>
    </row>
    <row r="83" spans="1:13" ht="42" x14ac:dyDescent="0.3">
      <c r="A83" s="26" t="s">
        <v>303</v>
      </c>
      <c r="B83" s="27" t="s">
        <v>304</v>
      </c>
      <c r="C83" s="28" t="s">
        <v>17</v>
      </c>
      <c r="D83" s="28" t="s">
        <v>137</v>
      </c>
      <c r="E83" s="28" t="s">
        <v>35</v>
      </c>
      <c r="F83" s="29">
        <v>203700</v>
      </c>
      <c r="G83" s="29">
        <v>203700</v>
      </c>
      <c r="H83" s="29">
        <v>203700</v>
      </c>
      <c r="I83" s="28" t="s">
        <v>305</v>
      </c>
      <c r="J83" s="30" t="s">
        <v>29</v>
      </c>
      <c r="K83" s="31" t="s">
        <v>94</v>
      </c>
      <c r="L83" s="31" t="s">
        <v>94</v>
      </c>
      <c r="M83" s="32" t="s">
        <v>94</v>
      </c>
    </row>
    <row r="84" spans="1:13" ht="63" x14ac:dyDescent="0.3">
      <c r="A84" s="26" t="s">
        <v>306</v>
      </c>
      <c r="B84" s="27" t="s">
        <v>307</v>
      </c>
      <c r="C84" s="28" t="s">
        <v>17</v>
      </c>
      <c r="D84" s="28" t="s">
        <v>308</v>
      </c>
      <c r="E84" s="28" t="s">
        <v>35</v>
      </c>
      <c r="F84" s="29">
        <v>56800</v>
      </c>
      <c r="G84" s="29">
        <v>56800</v>
      </c>
      <c r="H84" s="29">
        <v>56800</v>
      </c>
      <c r="I84" s="28" t="s">
        <v>305</v>
      </c>
      <c r="J84" s="30" t="s">
        <v>29</v>
      </c>
      <c r="K84" s="31" t="s">
        <v>111</v>
      </c>
      <c r="L84" s="31" t="s">
        <v>111</v>
      </c>
      <c r="M84" s="32" t="s">
        <v>111</v>
      </c>
    </row>
    <row r="85" spans="1:13" ht="63" x14ac:dyDescent="0.3">
      <c r="A85" s="26" t="s">
        <v>309</v>
      </c>
      <c r="B85" s="27" t="s">
        <v>310</v>
      </c>
      <c r="C85" s="28" t="s">
        <v>311</v>
      </c>
      <c r="D85" s="28" t="s">
        <v>312</v>
      </c>
      <c r="E85" s="28" t="s">
        <v>35</v>
      </c>
      <c r="F85" s="29">
        <v>2830</v>
      </c>
      <c r="G85" s="29">
        <v>2830</v>
      </c>
      <c r="H85" s="29">
        <v>2830</v>
      </c>
      <c r="I85" s="28" t="s">
        <v>313</v>
      </c>
      <c r="J85" s="30" t="s">
        <v>29</v>
      </c>
      <c r="K85" s="31" t="s">
        <v>314</v>
      </c>
      <c r="L85" s="31" t="s">
        <v>314</v>
      </c>
      <c r="M85" s="32" t="s">
        <v>314</v>
      </c>
    </row>
    <row r="86" spans="1:13" ht="63" x14ac:dyDescent="0.3">
      <c r="A86" s="26" t="s">
        <v>315</v>
      </c>
      <c r="B86" s="27" t="s">
        <v>316</v>
      </c>
      <c r="C86" s="28" t="s">
        <v>317</v>
      </c>
      <c r="D86" s="28" t="s">
        <v>318</v>
      </c>
      <c r="E86" s="28" t="s">
        <v>35</v>
      </c>
      <c r="F86" s="29">
        <v>3860</v>
      </c>
      <c r="G86" s="29">
        <v>3860</v>
      </c>
      <c r="H86" s="29">
        <v>3860</v>
      </c>
      <c r="I86" s="28" t="s">
        <v>313</v>
      </c>
      <c r="J86" s="30" t="s">
        <v>29</v>
      </c>
      <c r="K86" s="31" t="s">
        <v>122</v>
      </c>
      <c r="L86" s="31" t="s">
        <v>122</v>
      </c>
      <c r="M86" s="32" t="s">
        <v>122</v>
      </c>
    </row>
    <row r="87" spans="1:13" ht="63" x14ac:dyDescent="0.3">
      <c r="A87" s="26" t="s">
        <v>319</v>
      </c>
      <c r="B87" s="27" t="s">
        <v>320</v>
      </c>
      <c r="C87" s="28" t="s">
        <v>321</v>
      </c>
      <c r="D87" s="28" t="s">
        <v>322</v>
      </c>
      <c r="E87" s="28" t="s">
        <v>35</v>
      </c>
      <c r="F87" s="29">
        <v>3770</v>
      </c>
      <c r="G87" s="29">
        <v>3770</v>
      </c>
      <c r="H87" s="29">
        <v>3770</v>
      </c>
      <c r="I87" s="28" t="s">
        <v>313</v>
      </c>
      <c r="J87" s="30" t="s">
        <v>29</v>
      </c>
      <c r="K87" s="31" t="s">
        <v>42</v>
      </c>
      <c r="L87" s="31" t="s">
        <v>42</v>
      </c>
      <c r="M87" s="32" t="s">
        <v>42</v>
      </c>
    </row>
    <row r="88" spans="1:13" ht="63" x14ac:dyDescent="0.3">
      <c r="A88" s="26" t="s">
        <v>323</v>
      </c>
      <c r="B88" s="27" t="s">
        <v>324</v>
      </c>
      <c r="C88" s="28" t="s">
        <v>325</v>
      </c>
      <c r="D88" s="28" t="s">
        <v>326</v>
      </c>
      <c r="E88" s="28" t="s">
        <v>35</v>
      </c>
      <c r="F88" s="29">
        <v>2970</v>
      </c>
      <c r="G88" s="29">
        <v>2970</v>
      </c>
      <c r="H88" s="29">
        <v>2970</v>
      </c>
      <c r="I88" s="28" t="s">
        <v>313</v>
      </c>
      <c r="J88" s="30" t="s">
        <v>29</v>
      </c>
      <c r="K88" s="31" t="s">
        <v>314</v>
      </c>
      <c r="L88" s="31" t="s">
        <v>314</v>
      </c>
      <c r="M88" s="32" t="s">
        <v>314</v>
      </c>
    </row>
    <row r="89" spans="1:13" ht="63" x14ac:dyDescent="0.3">
      <c r="A89" s="26" t="s">
        <v>327</v>
      </c>
      <c r="B89" s="27" t="s">
        <v>328</v>
      </c>
      <c r="C89" s="28" t="s">
        <v>329</v>
      </c>
      <c r="D89" s="28" t="s">
        <v>330</v>
      </c>
      <c r="E89" s="28" t="s">
        <v>35</v>
      </c>
      <c r="F89" s="29">
        <v>990</v>
      </c>
      <c r="G89" s="29">
        <v>990</v>
      </c>
      <c r="H89" s="29">
        <v>990</v>
      </c>
      <c r="I89" s="28" t="s">
        <v>313</v>
      </c>
      <c r="J89" s="30" t="s">
        <v>29</v>
      </c>
      <c r="K89" s="31" t="s">
        <v>111</v>
      </c>
      <c r="L89" s="31" t="s">
        <v>111</v>
      </c>
      <c r="M89" s="32" t="s">
        <v>111</v>
      </c>
    </row>
    <row r="90" spans="1:13" ht="63" x14ac:dyDescent="0.3">
      <c r="A90" s="26" t="s">
        <v>331</v>
      </c>
      <c r="B90" s="27" t="s">
        <v>332</v>
      </c>
      <c r="C90" s="28" t="s">
        <v>333</v>
      </c>
      <c r="D90" s="28" t="s">
        <v>334</v>
      </c>
      <c r="E90" s="28" t="s">
        <v>35</v>
      </c>
      <c r="F90" s="29">
        <v>4950</v>
      </c>
      <c r="G90" s="29">
        <v>4950</v>
      </c>
      <c r="H90" s="29">
        <v>4950</v>
      </c>
      <c r="I90" s="28" t="s">
        <v>313</v>
      </c>
      <c r="J90" s="30" t="s">
        <v>29</v>
      </c>
      <c r="K90" s="31" t="s">
        <v>335</v>
      </c>
      <c r="L90" s="31" t="s">
        <v>335</v>
      </c>
      <c r="M90" s="32" t="s">
        <v>335</v>
      </c>
    </row>
    <row r="91" spans="1:13" ht="63" x14ac:dyDescent="0.3">
      <c r="A91" s="26" t="s">
        <v>336</v>
      </c>
      <c r="B91" s="27" t="s">
        <v>337</v>
      </c>
      <c r="C91" s="28" t="s">
        <v>338</v>
      </c>
      <c r="D91" s="28" t="s">
        <v>339</v>
      </c>
      <c r="E91" s="28" t="s">
        <v>35</v>
      </c>
      <c r="F91" s="29">
        <v>1430</v>
      </c>
      <c r="G91" s="29">
        <v>1430</v>
      </c>
      <c r="H91" s="29">
        <v>1430</v>
      </c>
      <c r="I91" s="28" t="s">
        <v>313</v>
      </c>
      <c r="J91" s="30" t="s">
        <v>29</v>
      </c>
      <c r="K91" s="31" t="s">
        <v>107</v>
      </c>
      <c r="L91" s="31" t="s">
        <v>107</v>
      </c>
      <c r="M91" s="32" t="s">
        <v>107</v>
      </c>
    </row>
    <row r="92" spans="1:13" ht="63" x14ac:dyDescent="0.3">
      <c r="A92" s="26" t="s">
        <v>340</v>
      </c>
      <c r="B92" s="27" t="s">
        <v>341</v>
      </c>
      <c r="C92" s="28" t="s">
        <v>342</v>
      </c>
      <c r="D92" s="28" t="s">
        <v>343</v>
      </c>
      <c r="E92" s="28" t="s">
        <v>35</v>
      </c>
      <c r="F92" s="29">
        <v>2160</v>
      </c>
      <c r="G92" s="29">
        <v>2160</v>
      </c>
      <c r="H92" s="29">
        <v>2160</v>
      </c>
      <c r="I92" s="28" t="s">
        <v>313</v>
      </c>
      <c r="J92" s="30" t="s">
        <v>29</v>
      </c>
      <c r="K92" s="31" t="s">
        <v>126</v>
      </c>
      <c r="L92" s="31" t="s">
        <v>126</v>
      </c>
      <c r="M92" s="32" t="s">
        <v>126</v>
      </c>
    </row>
    <row r="93" spans="1:13" ht="63" x14ac:dyDescent="0.3">
      <c r="A93" s="26" t="s">
        <v>344</v>
      </c>
      <c r="B93" s="27" t="s">
        <v>345</v>
      </c>
      <c r="C93" s="28" t="s">
        <v>346</v>
      </c>
      <c r="D93" s="28" t="s">
        <v>347</v>
      </c>
      <c r="E93" s="28" t="s">
        <v>35</v>
      </c>
      <c r="F93" s="29">
        <v>850</v>
      </c>
      <c r="G93" s="29">
        <v>850</v>
      </c>
      <c r="H93" s="29">
        <v>850</v>
      </c>
      <c r="I93" s="28" t="s">
        <v>313</v>
      </c>
      <c r="J93" s="30" t="s">
        <v>29</v>
      </c>
      <c r="K93" s="31" t="s">
        <v>111</v>
      </c>
      <c r="L93" s="31" t="s">
        <v>111</v>
      </c>
      <c r="M93" s="32" t="s">
        <v>111</v>
      </c>
    </row>
    <row r="94" spans="1:13" ht="63" x14ac:dyDescent="0.3">
      <c r="A94" s="26" t="s">
        <v>348</v>
      </c>
      <c r="B94" s="27" t="s">
        <v>349</v>
      </c>
      <c r="C94" s="28" t="s">
        <v>350</v>
      </c>
      <c r="D94" s="28" t="s">
        <v>351</v>
      </c>
      <c r="E94" s="28" t="s">
        <v>35</v>
      </c>
      <c r="F94" s="29">
        <v>2640</v>
      </c>
      <c r="G94" s="29">
        <v>2640</v>
      </c>
      <c r="H94" s="29">
        <v>2640</v>
      </c>
      <c r="I94" s="28" t="s">
        <v>313</v>
      </c>
      <c r="J94" s="30" t="s">
        <v>29</v>
      </c>
      <c r="K94" s="31" t="s">
        <v>314</v>
      </c>
      <c r="L94" s="31" t="s">
        <v>314</v>
      </c>
      <c r="M94" s="32" t="s">
        <v>314</v>
      </c>
    </row>
    <row r="95" spans="1:13" ht="63" x14ac:dyDescent="0.3">
      <c r="A95" s="26" t="s">
        <v>352</v>
      </c>
      <c r="B95" s="27" t="s">
        <v>353</v>
      </c>
      <c r="C95" s="28" t="s">
        <v>354</v>
      </c>
      <c r="D95" s="28" t="s">
        <v>355</v>
      </c>
      <c r="E95" s="28" t="s">
        <v>35</v>
      </c>
      <c r="F95" s="29">
        <v>1450</v>
      </c>
      <c r="G95" s="29">
        <v>1450</v>
      </c>
      <c r="H95" s="29">
        <v>1450</v>
      </c>
      <c r="I95" s="28" t="s">
        <v>313</v>
      </c>
      <c r="J95" s="30" t="s">
        <v>29</v>
      </c>
      <c r="K95" s="31" t="s">
        <v>98</v>
      </c>
      <c r="L95" s="31" t="s">
        <v>98</v>
      </c>
      <c r="M95" s="32" t="s">
        <v>98</v>
      </c>
    </row>
    <row r="96" spans="1:13" ht="63" x14ac:dyDescent="0.3">
      <c r="A96" s="26" t="s">
        <v>356</v>
      </c>
      <c r="B96" s="27" t="s">
        <v>357</v>
      </c>
      <c r="C96" s="28" t="s">
        <v>358</v>
      </c>
      <c r="D96" s="28" t="s">
        <v>359</v>
      </c>
      <c r="E96" s="28" t="s">
        <v>35</v>
      </c>
      <c r="F96" s="29">
        <v>1400</v>
      </c>
      <c r="G96" s="29">
        <v>1400</v>
      </c>
      <c r="H96" s="29">
        <v>1400</v>
      </c>
      <c r="I96" s="28" t="s">
        <v>313</v>
      </c>
      <c r="J96" s="30" t="s">
        <v>29</v>
      </c>
      <c r="K96" s="31" t="s">
        <v>111</v>
      </c>
      <c r="L96" s="31" t="s">
        <v>111</v>
      </c>
      <c r="M96" s="32" t="s">
        <v>111</v>
      </c>
    </row>
    <row r="97" spans="1:13" ht="63" x14ac:dyDescent="0.3">
      <c r="A97" s="26" t="s">
        <v>360</v>
      </c>
      <c r="B97" s="27" t="s">
        <v>361</v>
      </c>
      <c r="C97" s="28" t="s">
        <v>362</v>
      </c>
      <c r="D97" s="28" t="s">
        <v>363</v>
      </c>
      <c r="E97" s="28" t="s">
        <v>35</v>
      </c>
      <c r="F97" s="29">
        <v>8800</v>
      </c>
      <c r="G97" s="29">
        <v>8800</v>
      </c>
      <c r="H97" s="29">
        <v>8800</v>
      </c>
      <c r="I97" s="28" t="s">
        <v>313</v>
      </c>
      <c r="J97" s="30" t="s">
        <v>29</v>
      </c>
      <c r="K97" s="31" t="s">
        <v>364</v>
      </c>
      <c r="L97" s="31" t="s">
        <v>364</v>
      </c>
      <c r="M97" s="32" t="s">
        <v>364</v>
      </c>
    </row>
    <row r="98" spans="1:13" ht="63" x14ac:dyDescent="0.3">
      <c r="A98" s="26" t="s">
        <v>365</v>
      </c>
      <c r="B98" s="27" t="s">
        <v>366</v>
      </c>
      <c r="C98" s="28" t="s">
        <v>367</v>
      </c>
      <c r="D98" s="28" t="s">
        <v>368</v>
      </c>
      <c r="E98" s="28" t="s">
        <v>35</v>
      </c>
      <c r="F98" s="29">
        <v>1930</v>
      </c>
      <c r="G98" s="29">
        <v>1930</v>
      </c>
      <c r="H98" s="29">
        <v>1930</v>
      </c>
      <c r="I98" s="28" t="s">
        <v>313</v>
      </c>
      <c r="J98" s="30" t="s">
        <v>29</v>
      </c>
      <c r="K98" s="31" t="s">
        <v>57</v>
      </c>
      <c r="L98" s="31" t="s">
        <v>57</v>
      </c>
      <c r="M98" s="32" t="s">
        <v>57</v>
      </c>
    </row>
    <row r="99" spans="1:13" ht="40.799999999999997" x14ac:dyDescent="0.3">
      <c r="A99" s="19" t="s">
        <v>369</v>
      </c>
      <c r="B99" s="20" t="s">
        <v>370</v>
      </c>
      <c r="C99" s="21" t="s">
        <v>17</v>
      </c>
      <c r="D99" s="21" t="s">
        <v>21</v>
      </c>
      <c r="E99" s="21" t="s">
        <v>27</v>
      </c>
      <c r="F99" s="22">
        <f>SUM(F100:F100)</f>
        <v>15000</v>
      </c>
      <c r="G99" s="22">
        <f>SUM(G100:G100)</f>
        <v>15000</v>
      </c>
      <c r="H99" s="22">
        <f>SUM(H100:H100)</f>
        <v>15000</v>
      </c>
      <c r="I99" s="21" t="s">
        <v>371</v>
      </c>
      <c r="J99" s="23" t="s">
        <v>29</v>
      </c>
      <c r="K99" s="24" t="s">
        <v>161</v>
      </c>
      <c r="L99" s="24" t="s">
        <v>161</v>
      </c>
      <c r="M99" s="25" t="s">
        <v>161</v>
      </c>
    </row>
    <row r="100" spans="1:13" ht="42" x14ac:dyDescent="0.3">
      <c r="A100" s="26" t="s">
        <v>372</v>
      </c>
      <c r="B100" s="27" t="s">
        <v>373</v>
      </c>
      <c r="C100" s="28" t="s">
        <v>17</v>
      </c>
      <c r="D100" s="28" t="s">
        <v>105</v>
      </c>
      <c r="E100" s="28" t="s">
        <v>35</v>
      </c>
      <c r="F100" s="29">
        <v>15000</v>
      </c>
      <c r="G100" s="29">
        <v>15000</v>
      </c>
      <c r="H100" s="29">
        <v>15000</v>
      </c>
      <c r="I100" s="28" t="s">
        <v>374</v>
      </c>
      <c r="J100" s="30" t="s">
        <v>29</v>
      </c>
      <c r="K100" s="31" t="s">
        <v>161</v>
      </c>
      <c r="L100" s="31" t="s">
        <v>161</v>
      </c>
      <c r="M100" s="32" t="s">
        <v>161</v>
      </c>
    </row>
    <row r="101" spans="1:13" ht="40.799999999999997" x14ac:dyDescent="0.3">
      <c r="A101" s="19" t="s">
        <v>375</v>
      </c>
      <c r="B101" s="20" t="s">
        <v>376</v>
      </c>
      <c r="C101" s="21" t="s">
        <v>17</v>
      </c>
      <c r="D101" s="21" t="s">
        <v>21</v>
      </c>
      <c r="E101" s="21" t="s">
        <v>27</v>
      </c>
      <c r="F101" s="22">
        <f>SUM(F102:F113)</f>
        <v>130253.81</v>
      </c>
      <c r="G101" s="22">
        <f>SUM(G102:G113)</f>
        <v>87635</v>
      </c>
      <c r="H101" s="22">
        <f>SUM(H102:H113)</f>
        <v>87635</v>
      </c>
      <c r="I101" s="21" t="s">
        <v>377</v>
      </c>
      <c r="J101" s="23" t="s">
        <v>29</v>
      </c>
      <c r="K101" s="24" t="s">
        <v>94</v>
      </c>
      <c r="L101" s="24" t="s">
        <v>94</v>
      </c>
      <c r="M101" s="25" t="s">
        <v>94</v>
      </c>
    </row>
    <row r="102" spans="1:13" ht="42" x14ac:dyDescent="0.3">
      <c r="A102" s="26" t="s">
        <v>378</v>
      </c>
      <c r="B102" s="27" t="s">
        <v>379</v>
      </c>
      <c r="C102" s="28" t="s">
        <v>380</v>
      </c>
      <c r="D102" s="28" t="s">
        <v>381</v>
      </c>
      <c r="E102" s="28" t="s">
        <v>35</v>
      </c>
      <c r="F102" s="29">
        <v>2885</v>
      </c>
      <c r="G102" s="29">
        <v>2885</v>
      </c>
      <c r="H102" s="29">
        <v>2885</v>
      </c>
      <c r="I102" s="28" t="s">
        <v>382</v>
      </c>
      <c r="J102" s="30" t="s">
        <v>29</v>
      </c>
      <c r="K102" s="31" t="s">
        <v>314</v>
      </c>
      <c r="L102" s="31" t="s">
        <v>314</v>
      </c>
      <c r="M102" s="32" t="s">
        <v>314</v>
      </c>
    </row>
    <row r="103" spans="1:13" ht="42" x14ac:dyDescent="0.3">
      <c r="A103" s="26" t="s">
        <v>383</v>
      </c>
      <c r="B103" s="27" t="s">
        <v>384</v>
      </c>
      <c r="C103" s="28" t="s">
        <v>362</v>
      </c>
      <c r="D103" s="28" t="s">
        <v>363</v>
      </c>
      <c r="E103" s="28"/>
      <c r="F103" s="29">
        <v>72653.149999999994</v>
      </c>
      <c r="G103" s="29">
        <v>50000</v>
      </c>
      <c r="H103" s="29">
        <v>50000</v>
      </c>
      <c r="I103" s="28" t="s">
        <v>385</v>
      </c>
      <c r="J103" s="30" t="s">
        <v>29</v>
      </c>
      <c r="K103" s="31" t="s">
        <v>111</v>
      </c>
      <c r="L103" s="31" t="s">
        <v>111</v>
      </c>
      <c r="M103" s="32" t="s">
        <v>111</v>
      </c>
    </row>
    <row r="104" spans="1:13" ht="42" x14ac:dyDescent="0.3">
      <c r="A104" s="26" t="s">
        <v>386</v>
      </c>
      <c r="B104" s="27" t="s">
        <v>387</v>
      </c>
      <c r="C104" s="28" t="s">
        <v>317</v>
      </c>
      <c r="D104" s="28" t="s">
        <v>318</v>
      </c>
      <c r="E104" s="28" t="s">
        <v>35</v>
      </c>
      <c r="F104" s="29">
        <v>6997.47</v>
      </c>
      <c r="G104" s="29">
        <v>6000</v>
      </c>
      <c r="H104" s="29">
        <v>6000</v>
      </c>
      <c r="I104" s="28" t="s">
        <v>385</v>
      </c>
      <c r="J104" s="30" t="s">
        <v>29</v>
      </c>
      <c r="K104" s="31" t="s">
        <v>161</v>
      </c>
      <c r="L104" s="31" t="s">
        <v>161</v>
      </c>
      <c r="M104" s="32" t="s">
        <v>161</v>
      </c>
    </row>
    <row r="105" spans="1:13" ht="42" x14ac:dyDescent="0.3">
      <c r="A105" s="26" t="s">
        <v>388</v>
      </c>
      <c r="B105" s="27" t="s">
        <v>389</v>
      </c>
      <c r="C105" s="28" t="s">
        <v>321</v>
      </c>
      <c r="D105" s="28" t="s">
        <v>322</v>
      </c>
      <c r="E105" s="28"/>
      <c r="F105" s="29">
        <v>7359.81</v>
      </c>
      <c r="G105" s="29">
        <v>3500</v>
      </c>
      <c r="H105" s="29">
        <v>3500</v>
      </c>
      <c r="I105" s="28" t="s">
        <v>390</v>
      </c>
      <c r="J105" s="30" t="s">
        <v>29</v>
      </c>
      <c r="K105" s="31" t="s">
        <v>161</v>
      </c>
      <c r="L105" s="31" t="s">
        <v>161</v>
      </c>
      <c r="M105" s="32" t="s">
        <v>161</v>
      </c>
    </row>
    <row r="106" spans="1:13" ht="42" x14ac:dyDescent="0.3">
      <c r="A106" s="26" t="s">
        <v>391</v>
      </c>
      <c r="B106" s="27" t="s">
        <v>392</v>
      </c>
      <c r="C106" s="28" t="s">
        <v>325</v>
      </c>
      <c r="D106" s="28" t="s">
        <v>326</v>
      </c>
      <c r="E106" s="28" t="s">
        <v>35</v>
      </c>
      <c r="F106" s="29">
        <v>1566.93</v>
      </c>
      <c r="G106" s="29">
        <v>1500</v>
      </c>
      <c r="H106" s="29">
        <v>1500</v>
      </c>
      <c r="I106" s="28" t="s">
        <v>385</v>
      </c>
      <c r="J106" s="30" t="s">
        <v>29</v>
      </c>
      <c r="K106" s="31" t="s">
        <v>161</v>
      </c>
      <c r="L106" s="31" t="s">
        <v>161</v>
      </c>
      <c r="M106" s="32" t="s">
        <v>161</v>
      </c>
    </row>
    <row r="107" spans="1:13" ht="42" x14ac:dyDescent="0.3">
      <c r="A107" s="26" t="s">
        <v>393</v>
      </c>
      <c r="B107" s="27" t="s">
        <v>394</v>
      </c>
      <c r="C107" s="28" t="s">
        <v>329</v>
      </c>
      <c r="D107" s="28" t="s">
        <v>330</v>
      </c>
      <c r="E107" s="28" t="s">
        <v>35</v>
      </c>
      <c r="F107" s="29">
        <v>1740.96</v>
      </c>
      <c r="G107" s="29">
        <v>1100</v>
      </c>
      <c r="H107" s="29">
        <v>1100</v>
      </c>
      <c r="I107" s="28" t="s">
        <v>385</v>
      </c>
      <c r="J107" s="30" t="s">
        <v>29</v>
      </c>
      <c r="K107" s="31" t="s">
        <v>161</v>
      </c>
      <c r="L107" s="31" t="s">
        <v>161</v>
      </c>
      <c r="M107" s="32" t="s">
        <v>161</v>
      </c>
    </row>
    <row r="108" spans="1:13" ht="42" x14ac:dyDescent="0.3">
      <c r="A108" s="26" t="s">
        <v>395</v>
      </c>
      <c r="B108" s="27" t="s">
        <v>396</v>
      </c>
      <c r="C108" s="28" t="s">
        <v>333</v>
      </c>
      <c r="D108" s="28" t="s">
        <v>334</v>
      </c>
      <c r="E108" s="28" t="s">
        <v>35</v>
      </c>
      <c r="F108" s="29">
        <v>8665.52</v>
      </c>
      <c r="G108" s="29">
        <v>7800</v>
      </c>
      <c r="H108" s="29">
        <v>7800</v>
      </c>
      <c r="I108" s="28" t="s">
        <v>385</v>
      </c>
      <c r="J108" s="30" t="s">
        <v>29</v>
      </c>
      <c r="K108" s="31" t="s">
        <v>81</v>
      </c>
      <c r="L108" s="31" t="s">
        <v>81</v>
      </c>
      <c r="M108" s="32" t="s">
        <v>81</v>
      </c>
    </row>
    <row r="109" spans="1:13" ht="42" x14ac:dyDescent="0.3">
      <c r="A109" s="26" t="s">
        <v>397</v>
      </c>
      <c r="B109" s="27" t="s">
        <v>398</v>
      </c>
      <c r="C109" s="28" t="s">
        <v>338</v>
      </c>
      <c r="D109" s="28" t="s">
        <v>339</v>
      </c>
      <c r="E109" s="28" t="s">
        <v>35</v>
      </c>
      <c r="F109" s="29">
        <v>11318.25</v>
      </c>
      <c r="G109" s="29">
        <v>6400</v>
      </c>
      <c r="H109" s="29">
        <v>6400</v>
      </c>
      <c r="I109" s="28" t="s">
        <v>385</v>
      </c>
      <c r="J109" s="30" t="s">
        <v>29</v>
      </c>
      <c r="K109" s="31" t="s">
        <v>94</v>
      </c>
      <c r="L109" s="31" t="s">
        <v>94</v>
      </c>
      <c r="M109" s="32" t="s">
        <v>94</v>
      </c>
    </row>
    <row r="110" spans="1:13" ht="42" x14ac:dyDescent="0.3">
      <c r="A110" s="26" t="s">
        <v>399</v>
      </c>
      <c r="B110" s="27" t="s">
        <v>400</v>
      </c>
      <c r="C110" s="28" t="s">
        <v>342</v>
      </c>
      <c r="D110" s="28" t="s">
        <v>343</v>
      </c>
      <c r="E110" s="28" t="s">
        <v>35</v>
      </c>
      <c r="F110" s="29">
        <v>8202.64</v>
      </c>
      <c r="G110" s="29">
        <v>6000</v>
      </c>
      <c r="H110" s="29">
        <v>6000</v>
      </c>
      <c r="I110" s="28" t="s">
        <v>385</v>
      </c>
      <c r="J110" s="30" t="s">
        <v>29</v>
      </c>
      <c r="K110" s="31" t="s">
        <v>161</v>
      </c>
      <c r="L110" s="31" t="s">
        <v>161</v>
      </c>
      <c r="M110" s="32" t="s">
        <v>161</v>
      </c>
    </row>
    <row r="111" spans="1:13" ht="42" x14ac:dyDescent="0.3">
      <c r="A111" s="26" t="s">
        <v>401</v>
      </c>
      <c r="B111" s="27" t="s">
        <v>402</v>
      </c>
      <c r="C111" s="28" t="s">
        <v>346</v>
      </c>
      <c r="D111" s="28" t="s">
        <v>347</v>
      </c>
      <c r="E111" s="28" t="s">
        <v>35</v>
      </c>
      <c r="F111" s="29">
        <v>7262.26</v>
      </c>
      <c r="G111" s="29">
        <v>2450</v>
      </c>
      <c r="H111" s="29">
        <v>2450</v>
      </c>
      <c r="I111" s="28" t="s">
        <v>385</v>
      </c>
      <c r="J111" s="30" t="s">
        <v>29</v>
      </c>
      <c r="K111" s="31" t="s">
        <v>94</v>
      </c>
      <c r="L111" s="31" t="s">
        <v>94</v>
      </c>
      <c r="M111" s="32" t="s">
        <v>94</v>
      </c>
    </row>
    <row r="112" spans="1:13" ht="42" x14ac:dyDescent="0.3">
      <c r="A112" s="26" t="s">
        <v>403</v>
      </c>
      <c r="B112" s="27" t="s">
        <v>404</v>
      </c>
      <c r="C112" s="28" t="s">
        <v>350</v>
      </c>
      <c r="D112" s="28" t="s">
        <v>351</v>
      </c>
      <c r="E112" s="28"/>
      <c r="F112" s="29">
        <v>1601.82</v>
      </c>
      <c r="G112" s="29">
        <v>0</v>
      </c>
      <c r="H112" s="29">
        <v>0</v>
      </c>
      <c r="I112" s="28" t="s">
        <v>385</v>
      </c>
      <c r="J112" s="30" t="s">
        <v>29</v>
      </c>
      <c r="K112" s="31" t="s">
        <v>161</v>
      </c>
      <c r="L112" s="31" t="s">
        <v>161</v>
      </c>
      <c r="M112" s="32" t="s">
        <v>161</v>
      </c>
    </row>
    <row r="113" spans="1:13" ht="42" x14ac:dyDescent="0.3">
      <c r="A113" s="26" t="s">
        <v>405</v>
      </c>
      <c r="B113" s="27" t="s">
        <v>406</v>
      </c>
      <c r="C113" s="28" t="s">
        <v>380</v>
      </c>
      <c r="D113" s="28" t="s">
        <v>381</v>
      </c>
      <c r="E113" s="28"/>
      <c r="F113" s="29">
        <v>0</v>
      </c>
      <c r="G113" s="29">
        <v>0</v>
      </c>
      <c r="H113" s="29">
        <v>0</v>
      </c>
      <c r="I113" s="28" t="s">
        <v>407</v>
      </c>
      <c r="J113" s="30" t="s">
        <v>29</v>
      </c>
      <c r="K113" s="31" t="s">
        <v>94</v>
      </c>
      <c r="L113" s="31" t="s">
        <v>94</v>
      </c>
      <c r="M113" s="32" t="s">
        <v>94</v>
      </c>
    </row>
    <row r="114" spans="1:13" ht="40.799999999999997" x14ac:dyDescent="0.3">
      <c r="A114" s="19" t="s">
        <v>408</v>
      </c>
      <c r="B114" s="20" t="s">
        <v>409</v>
      </c>
      <c r="C114" s="21" t="s">
        <v>17</v>
      </c>
      <c r="D114" s="21" t="s">
        <v>21</v>
      </c>
      <c r="E114" s="21"/>
      <c r="F114" s="22">
        <f>SUM(F115:F115)</f>
        <v>25001</v>
      </c>
      <c r="G114" s="22">
        <f>SUM(G115:G115)</f>
        <v>25001</v>
      </c>
      <c r="H114" s="22">
        <f>SUM(H115:H115)</f>
        <v>25001</v>
      </c>
      <c r="I114" s="21" t="s">
        <v>410</v>
      </c>
      <c r="J114" s="23" t="s">
        <v>29</v>
      </c>
      <c r="K114" s="24" t="s">
        <v>411</v>
      </c>
      <c r="L114" s="24" t="s">
        <v>411</v>
      </c>
      <c r="M114" s="25" t="s">
        <v>411</v>
      </c>
    </row>
    <row r="115" spans="1:13" ht="42" x14ac:dyDescent="0.3">
      <c r="A115" s="26" t="s">
        <v>412</v>
      </c>
      <c r="B115" s="27" t="s">
        <v>413</v>
      </c>
      <c r="C115" s="28" t="s">
        <v>17</v>
      </c>
      <c r="D115" s="28" t="s">
        <v>50</v>
      </c>
      <c r="E115" s="28" t="s">
        <v>35</v>
      </c>
      <c r="F115" s="29">
        <v>25001</v>
      </c>
      <c r="G115" s="29">
        <v>25001</v>
      </c>
      <c r="H115" s="29">
        <v>25001</v>
      </c>
      <c r="I115" s="28" t="s">
        <v>414</v>
      </c>
      <c r="J115" s="30" t="s">
        <v>29</v>
      </c>
      <c r="K115" s="31" t="s">
        <v>411</v>
      </c>
      <c r="L115" s="31" t="s">
        <v>411</v>
      </c>
      <c r="M115" s="32" t="s">
        <v>411</v>
      </c>
    </row>
    <row r="116" spans="1:13" ht="40.799999999999997" x14ac:dyDescent="0.3">
      <c r="A116" s="12" t="s">
        <v>415</v>
      </c>
      <c r="B116" s="13" t="s">
        <v>416</v>
      </c>
      <c r="C116" s="14" t="s">
        <v>417</v>
      </c>
      <c r="D116" s="14" t="s">
        <v>418</v>
      </c>
      <c r="E116" s="14"/>
      <c r="F116" s="15">
        <f>F117+F119+F121+F123</f>
        <v>1447800</v>
      </c>
      <c r="G116" s="15">
        <f>G117+G119+G121+G123</f>
        <v>1447800</v>
      </c>
      <c r="H116" s="15">
        <f>H117+H119+H121+H123</f>
        <v>1447800</v>
      </c>
      <c r="I116" s="14" t="s">
        <v>419</v>
      </c>
      <c r="J116" s="16" t="s">
        <v>23</v>
      </c>
      <c r="K116" s="17" t="s">
        <v>420</v>
      </c>
      <c r="L116" s="17" t="s">
        <v>420</v>
      </c>
      <c r="M116" s="18" t="s">
        <v>420</v>
      </c>
    </row>
    <row r="117" spans="1:13" ht="61.2" x14ac:dyDescent="0.3">
      <c r="A117" s="19" t="s">
        <v>421</v>
      </c>
      <c r="B117" s="20" t="s">
        <v>422</v>
      </c>
      <c r="C117" s="21" t="s">
        <v>417</v>
      </c>
      <c r="D117" s="21" t="s">
        <v>423</v>
      </c>
      <c r="E117" s="21" t="s">
        <v>27</v>
      </c>
      <c r="F117" s="22">
        <f>SUM(F118:F118)</f>
        <v>0</v>
      </c>
      <c r="G117" s="22">
        <f>SUM(G118:G118)</f>
        <v>0</v>
      </c>
      <c r="H117" s="22">
        <f>SUM(H118:H118)</f>
        <v>0</v>
      </c>
      <c r="I117" s="21" t="s">
        <v>424</v>
      </c>
      <c r="J117" s="23" t="s">
        <v>29</v>
      </c>
      <c r="K117" s="24" t="s">
        <v>161</v>
      </c>
      <c r="L117" s="24" t="s">
        <v>161</v>
      </c>
      <c r="M117" s="25" t="s">
        <v>161</v>
      </c>
    </row>
    <row r="118" spans="1:13" ht="42" x14ac:dyDescent="0.3">
      <c r="A118" s="26" t="s">
        <v>425</v>
      </c>
      <c r="B118" s="27" t="s">
        <v>426</v>
      </c>
      <c r="C118" s="28" t="s">
        <v>417</v>
      </c>
      <c r="D118" s="28" t="s">
        <v>423</v>
      </c>
      <c r="E118" s="28" t="s">
        <v>35</v>
      </c>
      <c r="F118" s="29">
        <v>0</v>
      </c>
      <c r="G118" s="29">
        <v>0</v>
      </c>
      <c r="H118" s="29">
        <v>0</v>
      </c>
      <c r="I118" s="28" t="s">
        <v>424</v>
      </c>
      <c r="J118" s="30" t="s">
        <v>29</v>
      </c>
      <c r="K118" s="31" t="s">
        <v>161</v>
      </c>
      <c r="L118" s="31" t="s">
        <v>161</v>
      </c>
      <c r="M118" s="32" t="s">
        <v>161</v>
      </c>
    </row>
    <row r="119" spans="1:13" ht="81.599999999999994" x14ac:dyDescent="0.3">
      <c r="A119" s="19" t="s">
        <v>427</v>
      </c>
      <c r="B119" s="20" t="s">
        <v>428</v>
      </c>
      <c r="C119" s="21" t="s">
        <v>417</v>
      </c>
      <c r="D119" s="21" t="s">
        <v>423</v>
      </c>
      <c r="E119" s="21" t="s">
        <v>27</v>
      </c>
      <c r="F119" s="22">
        <f>SUM(F120:F120)</f>
        <v>1445000</v>
      </c>
      <c r="G119" s="22">
        <f>SUM(G120:G120)</f>
        <v>1445000</v>
      </c>
      <c r="H119" s="22">
        <f>SUM(H120:H120)</f>
        <v>1445000</v>
      </c>
      <c r="I119" s="21" t="s">
        <v>429</v>
      </c>
      <c r="J119" s="23" t="s">
        <v>29</v>
      </c>
      <c r="K119" s="24" t="s">
        <v>430</v>
      </c>
      <c r="L119" s="24" t="s">
        <v>430</v>
      </c>
      <c r="M119" s="25" t="s">
        <v>430</v>
      </c>
    </row>
    <row r="120" spans="1:13" ht="42" x14ac:dyDescent="0.3">
      <c r="A120" s="26" t="s">
        <v>431</v>
      </c>
      <c r="B120" s="27" t="s">
        <v>432</v>
      </c>
      <c r="C120" s="28" t="s">
        <v>417</v>
      </c>
      <c r="D120" s="28" t="s">
        <v>423</v>
      </c>
      <c r="E120" s="28" t="s">
        <v>35</v>
      </c>
      <c r="F120" s="29">
        <v>1445000</v>
      </c>
      <c r="G120" s="29">
        <v>1445000</v>
      </c>
      <c r="H120" s="29">
        <v>1445000</v>
      </c>
      <c r="I120" s="28" t="s">
        <v>429</v>
      </c>
      <c r="J120" s="30" t="s">
        <v>29</v>
      </c>
      <c r="K120" s="31" t="s">
        <v>430</v>
      </c>
      <c r="L120" s="31" t="s">
        <v>430</v>
      </c>
      <c r="M120" s="32" t="s">
        <v>430</v>
      </c>
    </row>
    <row r="121" spans="1:13" ht="61.2" x14ac:dyDescent="0.3">
      <c r="A121" s="19" t="s">
        <v>433</v>
      </c>
      <c r="B121" s="20" t="s">
        <v>434</v>
      </c>
      <c r="C121" s="21" t="s">
        <v>417</v>
      </c>
      <c r="D121" s="21" t="s">
        <v>418</v>
      </c>
      <c r="E121" s="21" t="s">
        <v>27</v>
      </c>
      <c r="F121" s="22">
        <f>SUM(F122:F122)</f>
        <v>300</v>
      </c>
      <c r="G121" s="22">
        <f>SUM(G122:G122)</f>
        <v>300</v>
      </c>
      <c r="H121" s="22">
        <f>SUM(H122:H122)</f>
        <v>300</v>
      </c>
      <c r="I121" s="21" t="s">
        <v>435</v>
      </c>
      <c r="J121" s="23" t="s">
        <v>29</v>
      </c>
      <c r="K121" s="24" t="s">
        <v>139</v>
      </c>
      <c r="L121" s="24" t="s">
        <v>139</v>
      </c>
      <c r="M121" s="25" t="s">
        <v>139</v>
      </c>
    </row>
    <row r="122" spans="1:13" ht="42" x14ac:dyDescent="0.3">
      <c r="A122" s="26" t="s">
        <v>436</v>
      </c>
      <c r="B122" s="27" t="s">
        <v>437</v>
      </c>
      <c r="C122" s="28" t="s">
        <v>417</v>
      </c>
      <c r="D122" s="28" t="s">
        <v>418</v>
      </c>
      <c r="E122" s="28" t="s">
        <v>35</v>
      </c>
      <c r="F122" s="29">
        <v>300</v>
      </c>
      <c r="G122" s="29">
        <v>300</v>
      </c>
      <c r="H122" s="29">
        <v>300</v>
      </c>
      <c r="I122" s="28" t="s">
        <v>438</v>
      </c>
      <c r="J122" s="30" t="s">
        <v>29</v>
      </c>
      <c r="K122" s="31" t="s">
        <v>139</v>
      </c>
      <c r="L122" s="31" t="s">
        <v>139</v>
      </c>
      <c r="M122" s="32" t="s">
        <v>139</v>
      </c>
    </row>
    <row r="123" spans="1:13" ht="40.799999999999997" x14ac:dyDescent="0.3">
      <c r="A123" s="19" t="s">
        <v>439</v>
      </c>
      <c r="B123" s="20" t="s">
        <v>440</v>
      </c>
      <c r="C123" s="21" t="s">
        <v>441</v>
      </c>
      <c r="D123" s="21" t="s">
        <v>442</v>
      </c>
      <c r="E123" s="21" t="s">
        <v>27</v>
      </c>
      <c r="F123" s="22">
        <f>SUM(F124:F127)</f>
        <v>2500</v>
      </c>
      <c r="G123" s="22">
        <f>SUM(G124:G127)</f>
        <v>2500</v>
      </c>
      <c r="H123" s="22">
        <f>SUM(H124:H127)</f>
        <v>2500</v>
      </c>
      <c r="I123" s="21" t="s">
        <v>443</v>
      </c>
      <c r="J123" s="23" t="s">
        <v>29</v>
      </c>
      <c r="K123" s="24" t="s">
        <v>111</v>
      </c>
      <c r="L123" s="24" t="s">
        <v>111</v>
      </c>
      <c r="M123" s="25" t="s">
        <v>111</v>
      </c>
    </row>
    <row r="124" spans="1:13" ht="63" x14ac:dyDescent="0.3">
      <c r="A124" s="26" t="s">
        <v>444</v>
      </c>
      <c r="B124" s="27" t="s">
        <v>445</v>
      </c>
      <c r="C124" s="28" t="s">
        <v>446</v>
      </c>
      <c r="D124" s="28" t="s">
        <v>442</v>
      </c>
      <c r="E124" s="28"/>
      <c r="F124" s="29">
        <v>0</v>
      </c>
      <c r="G124" s="29">
        <v>0</v>
      </c>
      <c r="H124" s="29">
        <v>0</v>
      </c>
      <c r="I124" s="28" t="s">
        <v>447</v>
      </c>
      <c r="J124" s="30" t="s">
        <v>29</v>
      </c>
      <c r="K124" s="31" t="s">
        <v>94</v>
      </c>
      <c r="L124" s="31" t="s">
        <v>94</v>
      </c>
      <c r="M124" s="32" t="s">
        <v>94</v>
      </c>
    </row>
    <row r="125" spans="1:13" ht="63" x14ac:dyDescent="0.3">
      <c r="A125" s="26" t="s">
        <v>448</v>
      </c>
      <c r="B125" s="27" t="s">
        <v>449</v>
      </c>
      <c r="C125" s="28" t="s">
        <v>450</v>
      </c>
      <c r="D125" s="28" t="s">
        <v>451</v>
      </c>
      <c r="E125" s="28"/>
      <c r="F125" s="29">
        <v>500</v>
      </c>
      <c r="G125" s="29">
        <v>500</v>
      </c>
      <c r="H125" s="29">
        <v>500</v>
      </c>
      <c r="I125" s="28" t="s">
        <v>452</v>
      </c>
      <c r="J125" s="30" t="s">
        <v>29</v>
      </c>
      <c r="K125" s="31" t="s">
        <v>161</v>
      </c>
      <c r="L125" s="31" t="s">
        <v>161</v>
      </c>
      <c r="M125" s="32" t="s">
        <v>161</v>
      </c>
    </row>
    <row r="126" spans="1:13" ht="63" x14ac:dyDescent="0.3">
      <c r="A126" s="26" t="s">
        <v>453</v>
      </c>
      <c r="B126" s="27" t="s">
        <v>454</v>
      </c>
      <c r="C126" s="28" t="s">
        <v>450</v>
      </c>
      <c r="D126" s="28" t="s">
        <v>451</v>
      </c>
      <c r="E126" s="28" t="s">
        <v>35</v>
      </c>
      <c r="F126" s="29">
        <v>2000</v>
      </c>
      <c r="G126" s="29">
        <v>2000</v>
      </c>
      <c r="H126" s="29">
        <v>2000</v>
      </c>
      <c r="I126" s="28" t="s">
        <v>455</v>
      </c>
      <c r="J126" s="30" t="s">
        <v>29</v>
      </c>
      <c r="K126" s="31" t="s">
        <v>161</v>
      </c>
      <c r="L126" s="31" t="s">
        <v>161</v>
      </c>
      <c r="M126" s="32" t="s">
        <v>161</v>
      </c>
    </row>
    <row r="127" spans="1:13" ht="63" x14ac:dyDescent="0.3">
      <c r="A127" s="26" t="s">
        <v>456</v>
      </c>
      <c r="B127" s="27" t="s">
        <v>457</v>
      </c>
      <c r="C127" s="28" t="s">
        <v>17</v>
      </c>
      <c r="D127" s="28" t="s">
        <v>21</v>
      </c>
      <c r="E127" s="28" t="s">
        <v>35</v>
      </c>
      <c r="F127" s="29">
        <v>0</v>
      </c>
      <c r="G127" s="29">
        <v>0</v>
      </c>
      <c r="H127" s="29">
        <v>0</v>
      </c>
      <c r="I127" s="28" t="s">
        <v>458</v>
      </c>
      <c r="J127" s="30" t="s">
        <v>29</v>
      </c>
      <c r="K127" s="31" t="s">
        <v>161</v>
      </c>
      <c r="L127" s="31" t="s">
        <v>161</v>
      </c>
      <c r="M127" s="32" t="s">
        <v>161</v>
      </c>
    </row>
    <row r="128" spans="1:13" ht="61.2" x14ac:dyDescent="0.3">
      <c r="A128" s="12" t="s">
        <v>459</v>
      </c>
      <c r="B128" s="13" t="s">
        <v>460</v>
      </c>
      <c r="C128" s="14" t="s">
        <v>441</v>
      </c>
      <c r="D128" s="14" t="s">
        <v>442</v>
      </c>
      <c r="E128" s="14"/>
      <c r="F128" s="15">
        <f>SUM(F129:F129)</f>
        <v>405146</v>
      </c>
      <c r="G128" s="15">
        <f>SUM(G129:G129)</f>
        <v>430400</v>
      </c>
      <c r="H128" s="15">
        <f>SUM(H129:H129)</f>
        <v>436800</v>
      </c>
      <c r="I128" s="14" t="s">
        <v>461</v>
      </c>
      <c r="J128" s="16" t="s">
        <v>23</v>
      </c>
      <c r="K128" s="17" t="s">
        <v>420</v>
      </c>
      <c r="L128" s="17" t="s">
        <v>420</v>
      </c>
      <c r="M128" s="18" t="s">
        <v>420</v>
      </c>
    </row>
    <row r="129" spans="1:13" ht="40.799999999999997" x14ac:dyDescent="0.3">
      <c r="A129" s="19" t="s">
        <v>462</v>
      </c>
      <c r="B129" s="20" t="s">
        <v>463</v>
      </c>
      <c r="C129" s="21" t="s">
        <v>441</v>
      </c>
      <c r="D129" s="21" t="s">
        <v>442</v>
      </c>
      <c r="E129" s="21" t="s">
        <v>27</v>
      </c>
      <c r="F129" s="22">
        <f>F130+F131+F133+F134+F137</f>
        <v>405146</v>
      </c>
      <c r="G129" s="22">
        <f>G130+G131+G133+G134+G137</f>
        <v>430400</v>
      </c>
      <c r="H129" s="22">
        <f>H130+H131+H133+H134+H137</f>
        <v>436800</v>
      </c>
      <c r="I129" s="21" t="s">
        <v>464</v>
      </c>
      <c r="J129" s="23" t="s">
        <v>29</v>
      </c>
      <c r="K129" s="24" t="s">
        <v>42</v>
      </c>
      <c r="L129" s="24" t="s">
        <v>42</v>
      </c>
      <c r="M129" s="25" t="s">
        <v>42</v>
      </c>
    </row>
    <row r="130" spans="1:13" ht="63" x14ac:dyDescent="0.3">
      <c r="A130" s="26" t="s">
        <v>465</v>
      </c>
      <c r="B130" s="27" t="s">
        <v>466</v>
      </c>
      <c r="C130" s="28" t="s">
        <v>446</v>
      </c>
      <c r="D130" s="28" t="s">
        <v>442</v>
      </c>
      <c r="E130" s="28" t="s">
        <v>35</v>
      </c>
      <c r="F130" s="29">
        <v>1500</v>
      </c>
      <c r="G130" s="29">
        <v>1500</v>
      </c>
      <c r="H130" s="29">
        <v>1500</v>
      </c>
      <c r="I130" s="28" t="s">
        <v>467</v>
      </c>
      <c r="J130" s="30" t="s">
        <v>29</v>
      </c>
      <c r="K130" s="31" t="s">
        <v>161</v>
      </c>
      <c r="L130" s="31" t="s">
        <v>161</v>
      </c>
      <c r="M130" s="32" t="s">
        <v>161</v>
      </c>
    </row>
    <row r="131" spans="1:13" ht="105" x14ac:dyDescent="0.3">
      <c r="A131" s="26" t="s">
        <v>468</v>
      </c>
      <c r="B131" s="27" t="s">
        <v>469</v>
      </c>
      <c r="C131" s="28" t="s">
        <v>446</v>
      </c>
      <c r="D131" s="28" t="s">
        <v>442</v>
      </c>
      <c r="E131" s="28" t="s">
        <v>35</v>
      </c>
      <c r="F131" s="33">
        <f>SUM(F132:F132)+370499</f>
        <v>370499</v>
      </c>
      <c r="G131" s="33">
        <f>SUM(G132:G132)+408100</f>
        <v>408100</v>
      </c>
      <c r="H131" s="33">
        <f>SUM(H132:H132)+414500</f>
        <v>414500</v>
      </c>
      <c r="I131" s="28" t="s">
        <v>470</v>
      </c>
      <c r="J131" s="30" t="s">
        <v>23</v>
      </c>
      <c r="K131" s="31" t="s">
        <v>126</v>
      </c>
      <c r="L131" s="31" t="s">
        <v>314</v>
      </c>
      <c r="M131" s="32" t="s">
        <v>314</v>
      </c>
    </row>
    <row r="132" spans="1:13" ht="63" x14ac:dyDescent="0.3">
      <c r="A132" s="34"/>
      <c r="B132" s="35"/>
      <c r="C132" s="36"/>
      <c r="D132" s="36"/>
      <c r="E132" s="36"/>
      <c r="F132" s="37">
        <v>0</v>
      </c>
      <c r="G132" s="37">
        <v>0</v>
      </c>
      <c r="H132" s="37">
        <v>0</v>
      </c>
      <c r="I132" s="36" t="s">
        <v>471</v>
      </c>
      <c r="J132" s="38" t="s">
        <v>29</v>
      </c>
      <c r="K132" s="39" t="s">
        <v>207</v>
      </c>
      <c r="L132" s="39" t="s">
        <v>207</v>
      </c>
      <c r="M132" s="40" t="s">
        <v>207</v>
      </c>
    </row>
    <row r="133" spans="1:13" ht="42" x14ac:dyDescent="0.3">
      <c r="A133" s="26" t="s">
        <v>472</v>
      </c>
      <c r="B133" s="27" t="s">
        <v>473</v>
      </c>
      <c r="C133" s="28" t="s">
        <v>446</v>
      </c>
      <c r="D133" s="28" t="s">
        <v>442</v>
      </c>
      <c r="E133" s="28" t="s">
        <v>35</v>
      </c>
      <c r="F133" s="29">
        <v>0</v>
      </c>
      <c r="G133" s="29">
        <v>0</v>
      </c>
      <c r="H133" s="29">
        <v>0</v>
      </c>
      <c r="I133" s="28"/>
      <c r="J133" s="30"/>
      <c r="K133" s="31"/>
      <c r="L133" s="31"/>
      <c r="M133" s="32"/>
    </row>
    <row r="134" spans="1:13" ht="42" x14ac:dyDescent="0.3">
      <c r="A134" s="26" t="s">
        <v>474</v>
      </c>
      <c r="B134" s="27" t="s">
        <v>475</v>
      </c>
      <c r="C134" s="28" t="s">
        <v>446</v>
      </c>
      <c r="D134" s="28" t="s">
        <v>442</v>
      </c>
      <c r="E134" s="28" t="s">
        <v>35</v>
      </c>
      <c r="F134" s="33">
        <f>SUM(F135:F136)+20770</f>
        <v>20770</v>
      </c>
      <c r="G134" s="33">
        <f>SUM(G135:G136)+20800</f>
        <v>20800</v>
      </c>
      <c r="H134" s="33">
        <f>SUM(H135:H136)+20800</f>
        <v>20800</v>
      </c>
      <c r="I134" s="28" t="s">
        <v>476</v>
      </c>
      <c r="J134" s="30" t="s">
        <v>29</v>
      </c>
      <c r="K134" s="31" t="s">
        <v>477</v>
      </c>
      <c r="L134" s="31" t="s">
        <v>477</v>
      </c>
      <c r="M134" s="32" t="s">
        <v>477</v>
      </c>
    </row>
    <row r="135" spans="1:13" ht="63" x14ac:dyDescent="0.3">
      <c r="A135" s="34"/>
      <c r="B135" s="35"/>
      <c r="C135" s="36"/>
      <c r="D135" s="36"/>
      <c r="E135" s="36"/>
      <c r="F135" s="37">
        <v>0</v>
      </c>
      <c r="G135" s="37">
        <v>0</v>
      </c>
      <c r="H135" s="37">
        <v>0</v>
      </c>
      <c r="I135" s="36" t="s">
        <v>478</v>
      </c>
      <c r="J135" s="38" t="s">
        <v>29</v>
      </c>
      <c r="K135" s="39" t="s">
        <v>335</v>
      </c>
      <c r="L135" s="39" t="s">
        <v>335</v>
      </c>
      <c r="M135" s="40" t="s">
        <v>335</v>
      </c>
    </row>
    <row r="136" spans="1:13" ht="63" x14ac:dyDescent="0.3">
      <c r="A136" s="34"/>
      <c r="B136" s="35"/>
      <c r="C136" s="36"/>
      <c r="D136" s="36"/>
      <c r="E136" s="36"/>
      <c r="F136" s="37">
        <v>0</v>
      </c>
      <c r="G136" s="37">
        <v>0</v>
      </c>
      <c r="H136" s="37">
        <v>0</v>
      </c>
      <c r="I136" s="36" t="s">
        <v>479</v>
      </c>
      <c r="J136" s="38" t="s">
        <v>29</v>
      </c>
      <c r="K136" s="39" t="s">
        <v>161</v>
      </c>
      <c r="L136" s="39" t="s">
        <v>161</v>
      </c>
      <c r="M136" s="40" t="s">
        <v>161</v>
      </c>
    </row>
    <row r="137" spans="1:13" ht="63" x14ac:dyDescent="0.3">
      <c r="A137" s="26" t="s">
        <v>480</v>
      </c>
      <c r="B137" s="27" t="s">
        <v>481</v>
      </c>
      <c r="C137" s="28" t="s">
        <v>446</v>
      </c>
      <c r="D137" s="28" t="s">
        <v>442</v>
      </c>
      <c r="E137" s="28"/>
      <c r="F137" s="29">
        <v>12377</v>
      </c>
      <c r="G137" s="29">
        <v>0</v>
      </c>
      <c r="H137" s="29">
        <v>0</v>
      </c>
      <c r="I137" s="28" t="s">
        <v>482</v>
      </c>
      <c r="J137" s="30" t="s">
        <v>29</v>
      </c>
      <c r="K137" s="31" t="s">
        <v>161</v>
      </c>
      <c r="L137" s="31" t="s">
        <v>161</v>
      </c>
      <c r="M137" s="32" t="s">
        <v>161</v>
      </c>
    </row>
    <row r="138" spans="1:13" ht="61.2" x14ac:dyDescent="0.3">
      <c r="A138" s="12" t="s">
        <v>483</v>
      </c>
      <c r="B138" s="13" t="s">
        <v>484</v>
      </c>
      <c r="C138" s="14" t="s">
        <v>441</v>
      </c>
      <c r="D138" s="14" t="s">
        <v>442</v>
      </c>
      <c r="E138" s="14"/>
      <c r="F138" s="15">
        <f>F139+F146+F148</f>
        <v>47027.43</v>
      </c>
      <c r="G138" s="15">
        <f>G139+G146+G148</f>
        <v>0</v>
      </c>
      <c r="H138" s="15">
        <f>H139+H146+H148</f>
        <v>0</v>
      </c>
      <c r="I138" s="14" t="s">
        <v>485</v>
      </c>
      <c r="J138" s="16" t="s">
        <v>23</v>
      </c>
      <c r="K138" s="17" t="s">
        <v>486</v>
      </c>
      <c r="L138" s="17" t="s">
        <v>486</v>
      </c>
      <c r="M138" s="18" t="s">
        <v>486</v>
      </c>
    </row>
    <row r="139" spans="1:13" ht="61.2" x14ac:dyDescent="0.3">
      <c r="A139" s="19" t="s">
        <v>487</v>
      </c>
      <c r="B139" s="20" t="s">
        <v>488</v>
      </c>
      <c r="C139" s="21" t="s">
        <v>441</v>
      </c>
      <c r="D139" s="21" t="s">
        <v>442</v>
      </c>
      <c r="E139" s="21" t="s">
        <v>27</v>
      </c>
      <c r="F139" s="22">
        <f>SUM(F140:F140)</f>
        <v>0</v>
      </c>
      <c r="G139" s="22">
        <f>SUM(G140:G140)</f>
        <v>0</v>
      </c>
      <c r="H139" s="22">
        <f>SUM(H140:H140)</f>
        <v>0</v>
      </c>
      <c r="I139" s="21" t="s">
        <v>489</v>
      </c>
      <c r="J139" s="23" t="s">
        <v>490</v>
      </c>
      <c r="K139" s="24" t="s">
        <v>491</v>
      </c>
      <c r="L139" s="24" t="s">
        <v>491</v>
      </c>
      <c r="M139" s="25" t="s">
        <v>491</v>
      </c>
    </row>
    <row r="140" spans="1:13" ht="189" x14ac:dyDescent="0.3">
      <c r="A140" s="26" t="s">
        <v>492</v>
      </c>
      <c r="B140" s="27" t="s">
        <v>493</v>
      </c>
      <c r="C140" s="28" t="s">
        <v>494</v>
      </c>
      <c r="D140" s="28" t="s">
        <v>442</v>
      </c>
      <c r="E140" s="28" t="s">
        <v>35</v>
      </c>
      <c r="F140" s="33">
        <f>SUM(F141:F145)</f>
        <v>0</v>
      </c>
      <c r="G140" s="33">
        <f>SUM(G141:G145)</f>
        <v>0</v>
      </c>
      <c r="H140" s="33">
        <f>SUM(H141:H145)</f>
        <v>0</v>
      </c>
      <c r="I140" s="28" t="s">
        <v>495</v>
      </c>
      <c r="J140" s="30" t="s">
        <v>490</v>
      </c>
      <c r="K140" s="31" t="s">
        <v>496</v>
      </c>
      <c r="L140" s="31" t="s">
        <v>150</v>
      </c>
      <c r="M140" s="32" t="s">
        <v>497</v>
      </c>
    </row>
    <row r="141" spans="1:13" ht="42" x14ac:dyDescent="0.3">
      <c r="A141" s="34"/>
      <c r="B141" s="35"/>
      <c r="C141" s="36"/>
      <c r="D141" s="36"/>
      <c r="E141" s="36"/>
      <c r="F141" s="37">
        <v>0</v>
      </c>
      <c r="G141" s="37">
        <v>0</v>
      </c>
      <c r="H141" s="37">
        <v>0</v>
      </c>
      <c r="I141" s="36" t="s">
        <v>498</v>
      </c>
      <c r="J141" s="38" t="s">
        <v>490</v>
      </c>
      <c r="K141" s="39" t="s">
        <v>499</v>
      </c>
      <c r="L141" s="39" t="s">
        <v>499</v>
      </c>
      <c r="M141" s="40" t="s">
        <v>499</v>
      </c>
    </row>
    <row r="142" spans="1:13" ht="42" x14ac:dyDescent="0.3">
      <c r="A142" s="34"/>
      <c r="B142" s="35"/>
      <c r="C142" s="36"/>
      <c r="D142" s="36"/>
      <c r="E142" s="36"/>
      <c r="F142" s="37">
        <v>0</v>
      </c>
      <c r="G142" s="37">
        <v>0</v>
      </c>
      <c r="H142" s="37">
        <v>0</v>
      </c>
      <c r="I142" s="36" t="s">
        <v>500</v>
      </c>
      <c r="J142" s="38" t="s">
        <v>23</v>
      </c>
      <c r="K142" s="39" t="s">
        <v>501</v>
      </c>
      <c r="L142" s="39" t="s">
        <v>52</v>
      </c>
      <c r="M142" s="40" t="s">
        <v>52</v>
      </c>
    </row>
    <row r="143" spans="1:13" ht="42" x14ac:dyDescent="0.3">
      <c r="A143" s="34"/>
      <c r="B143" s="35"/>
      <c r="C143" s="36"/>
      <c r="D143" s="36"/>
      <c r="E143" s="36"/>
      <c r="F143" s="37">
        <v>0</v>
      </c>
      <c r="G143" s="37">
        <v>0</v>
      </c>
      <c r="H143" s="37">
        <v>0</v>
      </c>
      <c r="I143" s="36" t="s">
        <v>502</v>
      </c>
      <c r="J143" s="38" t="s">
        <v>29</v>
      </c>
      <c r="K143" s="39" t="s">
        <v>126</v>
      </c>
      <c r="L143" s="39" t="s">
        <v>126</v>
      </c>
      <c r="M143" s="40" t="s">
        <v>126</v>
      </c>
    </row>
    <row r="144" spans="1:13" ht="42" x14ac:dyDescent="0.3">
      <c r="A144" s="34"/>
      <c r="B144" s="35"/>
      <c r="C144" s="36"/>
      <c r="D144" s="36"/>
      <c r="E144" s="36"/>
      <c r="F144" s="37">
        <v>0</v>
      </c>
      <c r="G144" s="37">
        <v>0</v>
      </c>
      <c r="H144" s="37">
        <v>0</v>
      </c>
      <c r="I144" s="36" t="s">
        <v>503</v>
      </c>
      <c r="J144" s="38" t="s">
        <v>29</v>
      </c>
      <c r="K144" s="39" t="s">
        <v>52</v>
      </c>
      <c r="L144" s="39" t="s">
        <v>52</v>
      </c>
      <c r="M144" s="40" t="s">
        <v>52</v>
      </c>
    </row>
    <row r="145" spans="1:13" ht="42" x14ac:dyDescent="0.3">
      <c r="A145" s="34"/>
      <c r="B145" s="35"/>
      <c r="C145" s="36"/>
      <c r="D145" s="36"/>
      <c r="E145" s="36"/>
      <c r="F145" s="37">
        <v>0</v>
      </c>
      <c r="G145" s="37">
        <v>0</v>
      </c>
      <c r="H145" s="37">
        <v>0</v>
      </c>
      <c r="I145" s="36" t="s">
        <v>504</v>
      </c>
      <c r="J145" s="38" t="s">
        <v>29</v>
      </c>
      <c r="K145" s="39" t="s">
        <v>94</v>
      </c>
      <c r="L145" s="39" t="s">
        <v>94</v>
      </c>
      <c r="M145" s="40" t="s">
        <v>94</v>
      </c>
    </row>
    <row r="146" spans="1:13" ht="81.599999999999994" x14ac:dyDescent="0.3">
      <c r="A146" s="19" t="s">
        <v>505</v>
      </c>
      <c r="B146" s="20" t="s">
        <v>506</v>
      </c>
      <c r="C146" s="21" t="s">
        <v>507</v>
      </c>
      <c r="D146" s="21" t="s">
        <v>442</v>
      </c>
      <c r="E146" s="21" t="s">
        <v>27</v>
      </c>
      <c r="F146" s="22">
        <f>SUM(F147:F147)</f>
        <v>0</v>
      </c>
      <c r="G146" s="22">
        <f>SUM(G147:G147)</f>
        <v>0</v>
      </c>
      <c r="H146" s="22">
        <f>SUM(H147:H147)</f>
        <v>0</v>
      </c>
      <c r="I146" s="21" t="s">
        <v>508</v>
      </c>
      <c r="J146" s="23" t="s">
        <v>29</v>
      </c>
      <c r="K146" s="24" t="s">
        <v>81</v>
      </c>
      <c r="L146" s="24" t="s">
        <v>81</v>
      </c>
      <c r="M146" s="25" t="s">
        <v>81</v>
      </c>
    </row>
    <row r="147" spans="1:13" ht="63" x14ac:dyDescent="0.3">
      <c r="A147" s="26" t="s">
        <v>509</v>
      </c>
      <c r="B147" s="27" t="s">
        <v>510</v>
      </c>
      <c r="C147" s="28" t="s">
        <v>507</v>
      </c>
      <c r="D147" s="28" t="s">
        <v>442</v>
      </c>
      <c r="E147" s="28" t="s">
        <v>35</v>
      </c>
      <c r="F147" s="29">
        <v>0</v>
      </c>
      <c r="G147" s="29">
        <v>0</v>
      </c>
      <c r="H147" s="29">
        <v>0</v>
      </c>
      <c r="I147" s="28" t="s">
        <v>508</v>
      </c>
      <c r="J147" s="30" t="s">
        <v>29</v>
      </c>
      <c r="K147" s="31" t="s">
        <v>81</v>
      </c>
      <c r="L147" s="31" t="s">
        <v>81</v>
      </c>
      <c r="M147" s="32" t="s">
        <v>81</v>
      </c>
    </row>
    <row r="148" spans="1:13" ht="81.599999999999994" x14ac:dyDescent="0.3">
      <c r="A148" s="19" t="s">
        <v>511</v>
      </c>
      <c r="B148" s="20" t="s">
        <v>512</v>
      </c>
      <c r="C148" s="21" t="s">
        <v>513</v>
      </c>
      <c r="D148" s="21" t="s">
        <v>514</v>
      </c>
      <c r="E148" s="21"/>
      <c r="F148" s="22">
        <f>SUM(F149:F149)</f>
        <v>47027.43</v>
      </c>
      <c r="G148" s="22">
        <f>SUM(G149:G149)</f>
        <v>0</v>
      </c>
      <c r="H148" s="22">
        <f>SUM(H149:H149)</f>
        <v>0</v>
      </c>
      <c r="I148" s="21" t="s">
        <v>515</v>
      </c>
      <c r="J148" s="23" t="s">
        <v>23</v>
      </c>
      <c r="K148" s="24" t="s">
        <v>516</v>
      </c>
      <c r="L148" s="24" t="s">
        <v>516</v>
      </c>
      <c r="M148" s="25" t="s">
        <v>516</v>
      </c>
    </row>
    <row r="149" spans="1:13" ht="63" x14ac:dyDescent="0.3">
      <c r="A149" s="26" t="s">
        <v>517</v>
      </c>
      <c r="B149" s="27" t="s">
        <v>518</v>
      </c>
      <c r="C149" s="28" t="s">
        <v>513</v>
      </c>
      <c r="D149" s="28" t="s">
        <v>514</v>
      </c>
      <c r="E149" s="28"/>
      <c r="F149" s="33">
        <f>SUM(F150:F150)+47027.43</f>
        <v>47027.43</v>
      </c>
      <c r="G149" s="33">
        <f>SUM(G150:G150)</f>
        <v>0</v>
      </c>
      <c r="H149" s="33">
        <f>SUM(H150:H150)</f>
        <v>0</v>
      </c>
      <c r="I149" s="28" t="s">
        <v>519</v>
      </c>
      <c r="J149" s="30" t="s">
        <v>29</v>
      </c>
      <c r="K149" s="31" t="s">
        <v>520</v>
      </c>
      <c r="L149" s="31" t="s">
        <v>162</v>
      </c>
      <c r="M149" s="32" t="s">
        <v>162</v>
      </c>
    </row>
    <row r="150" spans="1:13" ht="42" x14ac:dyDescent="0.3">
      <c r="A150" s="34"/>
      <c r="B150" s="35"/>
      <c r="C150" s="36"/>
      <c r="D150" s="36"/>
      <c r="E150" s="36"/>
      <c r="F150" s="37">
        <v>0</v>
      </c>
      <c r="G150" s="37">
        <v>0</v>
      </c>
      <c r="H150" s="37">
        <v>0</v>
      </c>
      <c r="I150" s="36" t="s">
        <v>521</v>
      </c>
      <c r="J150" s="38" t="s">
        <v>29</v>
      </c>
      <c r="K150" s="39" t="s">
        <v>275</v>
      </c>
      <c r="L150" s="39" t="s">
        <v>162</v>
      </c>
      <c r="M150" s="40" t="s">
        <v>162</v>
      </c>
    </row>
    <row r="151" spans="1:13" ht="40.799999999999997" x14ac:dyDescent="0.3">
      <c r="A151" s="12" t="s">
        <v>522</v>
      </c>
      <c r="B151" s="13" t="s">
        <v>523</v>
      </c>
      <c r="C151" s="14" t="s">
        <v>17</v>
      </c>
      <c r="D151" s="14" t="s">
        <v>21</v>
      </c>
      <c r="E151" s="14"/>
      <c r="F151" s="15">
        <f>SUM(F152:F152)</f>
        <v>117460</v>
      </c>
      <c r="G151" s="15">
        <f>SUM(G152:G152)</f>
        <v>117460</v>
      </c>
      <c r="H151" s="15">
        <f>SUM(H152:H152)</f>
        <v>117460</v>
      </c>
      <c r="I151" s="14" t="s">
        <v>524</v>
      </c>
      <c r="J151" s="16" t="s">
        <v>29</v>
      </c>
      <c r="K151" s="17" t="s">
        <v>525</v>
      </c>
      <c r="L151" s="17" t="s">
        <v>525</v>
      </c>
      <c r="M151" s="18" t="s">
        <v>525</v>
      </c>
    </row>
    <row r="152" spans="1:13" ht="40.799999999999997" x14ac:dyDescent="0.3">
      <c r="A152" s="19" t="s">
        <v>526</v>
      </c>
      <c r="B152" s="20" t="s">
        <v>527</v>
      </c>
      <c r="C152" s="21"/>
      <c r="D152" s="21" t="s">
        <v>21</v>
      </c>
      <c r="E152" s="21" t="s">
        <v>27</v>
      </c>
      <c r="F152" s="22">
        <f>SUM(F153:F166)</f>
        <v>117460</v>
      </c>
      <c r="G152" s="22">
        <f>SUM(G153:G166)</f>
        <v>117460</v>
      </c>
      <c r="H152" s="22">
        <f>SUM(H153:H166)</f>
        <v>117460</v>
      </c>
      <c r="I152" s="21" t="s">
        <v>528</v>
      </c>
      <c r="J152" s="23" t="s">
        <v>29</v>
      </c>
      <c r="K152" s="24" t="s">
        <v>525</v>
      </c>
      <c r="L152" s="24" t="s">
        <v>525</v>
      </c>
      <c r="M152" s="25" t="s">
        <v>525</v>
      </c>
    </row>
    <row r="153" spans="1:13" ht="42" x14ac:dyDescent="0.3">
      <c r="A153" s="26" t="s">
        <v>529</v>
      </c>
      <c r="B153" s="27" t="s">
        <v>530</v>
      </c>
      <c r="C153" s="28" t="s">
        <v>17</v>
      </c>
      <c r="D153" s="28" t="s">
        <v>105</v>
      </c>
      <c r="E153" s="28" t="s">
        <v>35</v>
      </c>
      <c r="F153" s="29">
        <v>8100</v>
      </c>
      <c r="G153" s="29">
        <v>8100</v>
      </c>
      <c r="H153" s="29">
        <v>8100</v>
      </c>
      <c r="I153" s="28" t="s">
        <v>528</v>
      </c>
      <c r="J153" s="30" t="s">
        <v>29</v>
      </c>
      <c r="K153" s="31" t="s">
        <v>94</v>
      </c>
      <c r="L153" s="31" t="s">
        <v>94</v>
      </c>
      <c r="M153" s="32" t="s">
        <v>94</v>
      </c>
    </row>
    <row r="154" spans="1:13" ht="63" x14ac:dyDescent="0.3">
      <c r="A154" s="26" t="s">
        <v>531</v>
      </c>
      <c r="B154" s="27" t="s">
        <v>532</v>
      </c>
      <c r="C154" s="28" t="s">
        <v>17</v>
      </c>
      <c r="D154" s="28" t="s">
        <v>105</v>
      </c>
      <c r="E154" s="28" t="s">
        <v>35</v>
      </c>
      <c r="F154" s="29">
        <v>16200</v>
      </c>
      <c r="G154" s="29">
        <v>16200</v>
      </c>
      <c r="H154" s="29">
        <v>16200</v>
      </c>
      <c r="I154" s="28" t="s">
        <v>528</v>
      </c>
      <c r="J154" s="30" t="s">
        <v>29</v>
      </c>
      <c r="K154" s="31" t="s">
        <v>111</v>
      </c>
      <c r="L154" s="31" t="s">
        <v>111</v>
      </c>
      <c r="M154" s="32" t="s">
        <v>111</v>
      </c>
    </row>
    <row r="155" spans="1:13" ht="63" x14ac:dyDescent="0.3">
      <c r="A155" s="26" t="s">
        <v>533</v>
      </c>
      <c r="B155" s="27" t="s">
        <v>534</v>
      </c>
      <c r="C155" s="28" t="s">
        <v>17</v>
      </c>
      <c r="D155" s="28" t="s">
        <v>105</v>
      </c>
      <c r="E155" s="28" t="s">
        <v>35</v>
      </c>
      <c r="F155" s="29">
        <v>8100</v>
      </c>
      <c r="G155" s="29">
        <v>8100</v>
      </c>
      <c r="H155" s="29">
        <v>8100</v>
      </c>
      <c r="I155" s="28" t="s">
        <v>528</v>
      </c>
      <c r="J155" s="30" t="s">
        <v>29</v>
      </c>
      <c r="K155" s="31" t="s">
        <v>94</v>
      </c>
      <c r="L155" s="31" t="s">
        <v>94</v>
      </c>
      <c r="M155" s="32" t="s">
        <v>94</v>
      </c>
    </row>
    <row r="156" spans="1:13" ht="42" x14ac:dyDescent="0.3">
      <c r="A156" s="26" t="s">
        <v>535</v>
      </c>
      <c r="B156" s="27" t="s">
        <v>536</v>
      </c>
      <c r="C156" s="28" t="s">
        <v>17</v>
      </c>
      <c r="D156" s="28" t="s">
        <v>105</v>
      </c>
      <c r="E156" s="28" t="s">
        <v>35</v>
      </c>
      <c r="F156" s="29">
        <v>8100</v>
      </c>
      <c r="G156" s="29">
        <v>8100</v>
      </c>
      <c r="H156" s="29">
        <v>8100</v>
      </c>
      <c r="I156" s="28" t="s">
        <v>528</v>
      </c>
      <c r="J156" s="30" t="s">
        <v>29</v>
      </c>
      <c r="K156" s="31" t="s">
        <v>94</v>
      </c>
      <c r="L156" s="31" t="s">
        <v>94</v>
      </c>
      <c r="M156" s="32" t="s">
        <v>94</v>
      </c>
    </row>
    <row r="157" spans="1:13" ht="42" x14ac:dyDescent="0.3">
      <c r="A157" s="26" t="s">
        <v>537</v>
      </c>
      <c r="B157" s="27" t="s">
        <v>538</v>
      </c>
      <c r="C157" s="28" t="s">
        <v>17</v>
      </c>
      <c r="D157" s="28" t="s">
        <v>105</v>
      </c>
      <c r="E157" s="28" t="s">
        <v>35</v>
      </c>
      <c r="F157" s="29">
        <v>8100</v>
      </c>
      <c r="G157" s="29">
        <v>8100</v>
      </c>
      <c r="H157" s="29">
        <v>8100</v>
      </c>
      <c r="I157" s="28" t="s">
        <v>528</v>
      </c>
      <c r="J157" s="30" t="s">
        <v>29</v>
      </c>
      <c r="K157" s="31" t="s">
        <v>94</v>
      </c>
      <c r="L157" s="31" t="s">
        <v>94</v>
      </c>
      <c r="M157" s="32" t="s">
        <v>94</v>
      </c>
    </row>
    <row r="158" spans="1:13" ht="63" x14ac:dyDescent="0.3">
      <c r="A158" s="26" t="s">
        <v>539</v>
      </c>
      <c r="B158" s="27" t="s">
        <v>540</v>
      </c>
      <c r="C158" s="28" t="s">
        <v>17</v>
      </c>
      <c r="D158" s="28" t="s">
        <v>105</v>
      </c>
      <c r="E158" s="28" t="s">
        <v>35</v>
      </c>
      <c r="F158" s="29">
        <v>8100</v>
      </c>
      <c r="G158" s="29">
        <v>8100</v>
      </c>
      <c r="H158" s="29">
        <v>8100</v>
      </c>
      <c r="I158" s="28" t="s">
        <v>528</v>
      </c>
      <c r="J158" s="30" t="s">
        <v>29</v>
      </c>
      <c r="K158" s="31" t="s">
        <v>94</v>
      </c>
      <c r="L158" s="31" t="s">
        <v>94</v>
      </c>
      <c r="M158" s="32" t="s">
        <v>94</v>
      </c>
    </row>
    <row r="159" spans="1:13" ht="42" x14ac:dyDescent="0.3">
      <c r="A159" s="26" t="s">
        <v>541</v>
      </c>
      <c r="B159" s="27" t="s">
        <v>542</v>
      </c>
      <c r="C159" s="28" t="s">
        <v>17</v>
      </c>
      <c r="D159" s="28" t="s">
        <v>105</v>
      </c>
      <c r="E159" s="28" t="s">
        <v>35</v>
      </c>
      <c r="F159" s="29">
        <v>8100</v>
      </c>
      <c r="G159" s="29">
        <v>8100</v>
      </c>
      <c r="H159" s="29">
        <v>8100</v>
      </c>
      <c r="I159" s="28" t="s">
        <v>528</v>
      </c>
      <c r="J159" s="30" t="s">
        <v>29</v>
      </c>
      <c r="K159" s="31" t="s">
        <v>94</v>
      </c>
      <c r="L159" s="31" t="s">
        <v>94</v>
      </c>
      <c r="M159" s="32" t="s">
        <v>94</v>
      </c>
    </row>
    <row r="160" spans="1:13" ht="42" x14ac:dyDescent="0.3">
      <c r="A160" s="26" t="s">
        <v>543</v>
      </c>
      <c r="B160" s="27" t="s">
        <v>544</v>
      </c>
      <c r="C160" s="28" t="s">
        <v>17</v>
      </c>
      <c r="D160" s="28" t="s">
        <v>105</v>
      </c>
      <c r="E160" s="28" t="s">
        <v>35</v>
      </c>
      <c r="F160" s="29">
        <v>8100</v>
      </c>
      <c r="G160" s="29">
        <v>8100</v>
      </c>
      <c r="H160" s="29">
        <v>8100</v>
      </c>
      <c r="I160" s="28" t="s">
        <v>528</v>
      </c>
      <c r="J160" s="30" t="s">
        <v>29</v>
      </c>
      <c r="K160" s="31" t="s">
        <v>94</v>
      </c>
      <c r="L160" s="31" t="s">
        <v>94</v>
      </c>
      <c r="M160" s="32" t="s">
        <v>94</v>
      </c>
    </row>
    <row r="161" spans="1:13" ht="42" x14ac:dyDescent="0.3">
      <c r="A161" s="26" t="s">
        <v>545</v>
      </c>
      <c r="B161" s="27" t="s">
        <v>546</v>
      </c>
      <c r="C161" s="28" t="s">
        <v>17</v>
      </c>
      <c r="D161" s="28" t="s">
        <v>105</v>
      </c>
      <c r="E161" s="28" t="s">
        <v>35</v>
      </c>
      <c r="F161" s="29">
        <v>4050</v>
      </c>
      <c r="G161" s="29">
        <v>4050</v>
      </c>
      <c r="H161" s="29">
        <v>4050</v>
      </c>
      <c r="I161" s="28" t="s">
        <v>528</v>
      </c>
      <c r="J161" s="30" t="s">
        <v>29</v>
      </c>
      <c r="K161" s="31" t="s">
        <v>161</v>
      </c>
      <c r="L161" s="31" t="s">
        <v>161</v>
      </c>
      <c r="M161" s="32" t="s">
        <v>161</v>
      </c>
    </row>
    <row r="162" spans="1:13" ht="42" x14ac:dyDescent="0.3">
      <c r="A162" s="26" t="s">
        <v>547</v>
      </c>
      <c r="B162" s="27" t="s">
        <v>548</v>
      </c>
      <c r="C162" s="28" t="s">
        <v>17</v>
      </c>
      <c r="D162" s="28" t="s">
        <v>105</v>
      </c>
      <c r="E162" s="28" t="s">
        <v>35</v>
      </c>
      <c r="F162" s="29">
        <v>4050</v>
      </c>
      <c r="G162" s="29">
        <v>4050</v>
      </c>
      <c r="H162" s="29">
        <v>4050</v>
      </c>
      <c r="I162" s="28" t="s">
        <v>528</v>
      </c>
      <c r="J162" s="30" t="s">
        <v>29</v>
      </c>
      <c r="K162" s="31" t="s">
        <v>161</v>
      </c>
      <c r="L162" s="31" t="s">
        <v>161</v>
      </c>
      <c r="M162" s="32" t="s">
        <v>161</v>
      </c>
    </row>
    <row r="163" spans="1:13" ht="42" x14ac:dyDescent="0.3">
      <c r="A163" s="26" t="s">
        <v>549</v>
      </c>
      <c r="B163" s="27" t="s">
        <v>550</v>
      </c>
      <c r="C163" s="28" t="s">
        <v>17</v>
      </c>
      <c r="D163" s="28" t="s">
        <v>105</v>
      </c>
      <c r="E163" s="28" t="s">
        <v>35</v>
      </c>
      <c r="F163" s="29">
        <v>4050</v>
      </c>
      <c r="G163" s="29">
        <v>4050</v>
      </c>
      <c r="H163" s="29">
        <v>4050</v>
      </c>
      <c r="I163" s="28" t="s">
        <v>528</v>
      </c>
      <c r="J163" s="30" t="s">
        <v>29</v>
      </c>
      <c r="K163" s="31" t="s">
        <v>161</v>
      </c>
      <c r="L163" s="31" t="s">
        <v>161</v>
      </c>
      <c r="M163" s="32" t="s">
        <v>161</v>
      </c>
    </row>
    <row r="164" spans="1:13" ht="42" x14ac:dyDescent="0.3">
      <c r="A164" s="26" t="s">
        <v>551</v>
      </c>
      <c r="B164" s="27" t="s">
        <v>552</v>
      </c>
      <c r="C164" s="28" t="s">
        <v>17</v>
      </c>
      <c r="D164" s="28" t="s">
        <v>105</v>
      </c>
      <c r="E164" s="28" t="s">
        <v>35</v>
      </c>
      <c r="F164" s="29">
        <v>8100</v>
      </c>
      <c r="G164" s="29">
        <v>8100</v>
      </c>
      <c r="H164" s="29">
        <v>8100</v>
      </c>
      <c r="I164" s="28" t="s">
        <v>528</v>
      </c>
      <c r="J164" s="30" t="s">
        <v>29</v>
      </c>
      <c r="K164" s="31" t="s">
        <v>94</v>
      </c>
      <c r="L164" s="31" t="s">
        <v>94</v>
      </c>
      <c r="M164" s="32" t="s">
        <v>94</v>
      </c>
    </row>
    <row r="165" spans="1:13" ht="42" x14ac:dyDescent="0.3">
      <c r="A165" s="26" t="s">
        <v>553</v>
      </c>
      <c r="B165" s="27" t="s">
        <v>554</v>
      </c>
      <c r="C165" s="28" t="s">
        <v>17</v>
      </c>
      <c r="D165" s="28" t="s">
        <v>105</v>
      </c>
      <c r="E165" s="28" t="s">
        <v>35</v>
      </c>
      <c r="F165" s="29">
        <v>20260</v>
      </c>
      <c r="G165" s="29">
        <v>20260</v>
      </c>
      <c r="H165" s="29">
        <v>20260</v>
      </c>
      <c r="I165" s="28" t="s">
        <v>528</v>
      </c>
      <c r="J165" s="30" t="s">
        <v>29</v>
      </c>
      <c r="K165" s="31" t="s">
        <v>98</v>
      </c>
      <c r="L165" s="31" t="s">
        <v>98</v>
      </c>
      <c r="M165" s="32" t="s">
        <v>98</v>
      </c>
    </row>
    <row r="166" spans="1:13" ht="63" x14ac:dyDescent="0.3">
      <c r="A166" s="26" t="s">
        <v>555</v>
      </c>
      <c r="B166" s="27" t="s">
        <v>556</v>
      </c>
      <c r="C166" s="28" t="s">
        <v>17</v>
      </c>
      <c r="D166" s="28" t="s">
        <v>105</v>
      </c>
      <c r="E166" s="28" t="s">
        <v>35</v>
      </c>
      <c r="F166" s="29">
        <v>4050</v>
      </c>
      <c r="G166" s="29">
        <v>4050</v>
      </c>
      <c r="H166" s="29">
        <v>4050</v>
      </c>
      <c r="I166" s="28" t="s">
        <v>528</v>
      </c>
      <c r="J166" s="30" t="s">
        <v>29</v>
      </c>
      <c r="K166" s="31" t="s">
        <v>161</v>
      </c>
      <c r="L166" s="31" t="s">
        <v>161</v>
      </c>
      <c r="M166" s="32" t="s">
        <v>161</v>
      </c>
    </row>
    <row r="167" spans="1:13" ht="61.2" x14ac:dyDescent="0.3">
      <c r="A167" s="12" t="s">
        <v>557</v>
      </c>
      <c r="B167" s="13" t="s">
        <v>558</v>
      </c>
      <c r="C167" s="14" t="s">
        <v>17</v>
      </c>
      <c r="D167" s="14" t="s">
        <v>21</v>
      </c>
      <c r="E167" s="14"/>
      <c r="F167" s="15">
        <f>F168+F173</f>
        <v>144719.35</v>
      </c>
      <c r="G167" s="15">
        <f>G168+G173</f>
        <v>41400</v>
      </c>
      <c r="H167" s="15">
        <f>H168+H173</f>
        <v>41400</v>
      </c>
      <c r="I167" s="14" t="s">
        <v>559</v>
      </c>
      <c r="J167" s="16" t="s">
        <v>23</v>
      </c>
      <c r="K167" s="17" t="s">
        <v>560</v>
      </c>
      <c r="L167" s="17" t="s">
        <v>560</v>
      </c>
      <c r="M167" s="18" t="s">
        <v>560</v>
      </c>
    </row>
    <row r="168" spans="1:13" ht="102" x14ac:dyDescent="0.3">
      <c r="A168" s="19" t="s">
        <v>561</v>
      </c>
      <c r="B168" s="20" t="s">
        <v>562</v>
      </c>
      <c r="C168" s="21" t="s">
        <v>17</v>
      </c>
      <c r="D168" s="21" t="s">
        <v>21</v>
      </c>
      <c r="E168" s="21" t="s">
        <v>563</v>
      </c>
      <c r="F168" s="22">
        <f>SUM(F169:F170)</f>
        <v>41529.660000000003</v>
      </c>
      <c r="G168" s="22">
        <f>SUM(G169:G170)</f>
        <v>41400</v>
      </c>
      <c r="H168" s="22">
        <f>SUM(H169:H170)</f>
        <v>41400</v>
      </c>
      <c r="I168" s="21" t="s">
        <v>564</v>
      </c>
      <c r="J168" s="23" t="s">
        <v>23</v>
      </c>
      <c r="K168" s="24" t="s">
        <v>565</v>
      </c>
      <c r="L168" s="24" t="s">
        <v>565</v>
      </c>
      <c r="M168" s="25" t="s">
        <v>565</v>
      </c>
    </row>
    <row r="169" spans="1:13" ht="84" x14ac:dyDescent="0.3">
      <c r="A169" s="26" t="s">
        <v>566</v>
      </c>
      <c r="B169" s="27" t="s">
        <v>567</v>
      </c>
      <c r="C169" s="28" t="s">
        <v>75</v>
      </c>
      <c r="D169" s="28" t="s">
        <v>40</v>
      </c>
      <c r="E169" s="28" t="s">
        <v>568</v>
      </c>
      <c r="F169" s="29">
        <v>41400</v>
      </c>
      <c r="G169" s="29">
        <v>41400</v>
      </c>
      <c r="H169" s="29">
        <v>41400</v>
      </c>
      <c r="I169" s="28" t="s">
        <v>569</v>
      </c>
      <c r="J169" s="30" t="s">
        <v>29</v>
      </c>
      <c r="K169" s="31" t="s">
        <v>94</v>
      </c>
      <c r="L169" s="31" t="s">
        <v>94</v>
      </c>
      <c r="M169" s="32" t="s">
        <v>94</v>
      </c>
    </row>
    <row r="170" spans="1:13" ht="84" x14ac:dyDescent="0.3">
      <c r="A170" s="26" t="s">
        <v>570</v>
      </c>
      <c r="B170" s="27" t="s">
        <v>571</v>
      </c>
      <c r="C170" s="28"/>
      <c r="D170" s="28" t="s">
        <v>50</v>
      </c>
      <c r="E170" s="28"/>
      <c r="F170" s="33">
        <f>SUM(F171:F172)+129.66</f>
        <v>129.66</v>
      </c>
      <c r="G170" s="33">
        <f>SUM(G171:G172)</f>
        <v>0</v>
      </c>
      <c r="H170" s="33">
        <f>SUM(H171:H172)</f>
        <v>0</v>
      </c>
      <c r="I170" s="28" t="s">
        <v>572</v>
      </c>
      <c r="J170" s="30" t="s">
        <v>23</v>
      </c>
      <c r="K170" s="31" t="s">
        <v>118</v>
      </c>
      <c r="L170" s="31" t="s">
        <v>118</v>
      </c>
      <c r="M170" s="32" t="s">
        <v>118</v>
      </c>
    </row>
    <row r="171" spans="1:13" ht="105" x14ac:dyDescent="0.3">
      <c r="A171" s="34"/>
      <c r="B171" s="35"/>
      <c r="C171" s="36"/>
      <c r="D171" s="36"/>
      <c r="E171" s="36"/>
      <c r="F171" s="37">
        <v>0</v>
      </c>
      <c r="G171" s="37">
        <v>0</v>
      </c>
      <c r="H171" s="37">
        <v>0</v>
      </c>
      <c r="I171" s="36" t="s">
        <v>573</v>
      </c>
      <c r="J171" s="38" t="s">
        <v>23</v>
      </c>
      <c r="K171" s="39" t="s">
        <v>477</v>
      </c>
      <c r="L171" s="39" t="s">
        <v>420</v>
      </c>
      <c r="M171" s="40" t="s">
        <v>420</v>
      </c>
    </row>
    <row r="172" spans="1:13" ht="105" x14ac:dyDescent="0.3">
      <c r="A172" s="34"/>
      <c r="B172" s="35"/>
      <c r="C172" s="36"/>
      <c r="D172" s="36"/>
      <c r="E172" s="36"/>
      <c r="F172" s="37">
        <v>0</v>
      </c>
      <c r="G172" s="37">
        <v>0</v>
      </c>
      <c r="H172" s="37">
        <v>0</v>
      </c>
      <c r="I172" s="36" t="s">
        <v>574</v>
      </c>
      <c r="J172" s="38" t="s">
        <v>29</v>
      </c>
      <c r="K172" s="39" t="s">
        <v>161</v>
      </c>
      <c r="L172" s="39" t="s">
        <v>161</v>
      </c>
      <c r="M172" s="40" t="s">
        <v>161</v>
      </c>
    </row>
    <row r="173" spans="1:13" ht="102" x14ac:dyDescent="0.3">
      <c r="A173" s="19" t="s">
        <v>575</v>
      </c>
      <c r="B173" s="20" t="s">
        <v>576</v>
      </c>
      <c r="C173" s="21" t="s">
        <v>17</v>
      </c>
      <c r="D173" s="21" t="s">
        <v>21</v>
      </c>
      <c r="E173" s="21"/>
      <c r="F173" s="22">
        <f>SUM(F174:F176)</f>
        <v>103189.69</v>
      </c>
      <c r="G173" s="22">
        <f>SUM(G174:G176)</f>
        <v>0</v>
      </c>
      <c r="H173" s="22">
        <f>SUM(H174:H176)</f>
        <v>0</v>
      </c>
      <c r="I173" s="21" t="s">
        <v>577</v>
      </c>
      <c r="J173" s="23" t="s">
        <v>578</v>
      </c>
      <c r="K173" s="24" t="s">
        <v>579</v>
      </c>
      <c r="L173" s="24" t="s">
        <v>579</v>
      </c>
      <c r="M173" s="25" t="s">
        <v>579</v>
      </c>
    </row>
    <row r="174" spans="1:13" ht="147" x14ac:dyDescent="0.3">
      <c r="A174" s="26" t="s">
        <v>580</v>
      </c>
      <c r="B174" s="27" t="s">
        <v>581</v>
      </c>
      <c r="C174" s="28" t="s">
        <v>17</v>
      </c>
      <c r="D174" s="28" t="s">
        <v>34</v>
      </c>
      <c r="E174" s="28" t="s">
        <v>35</v>
      </c>
      <c r="F174" s="29">
        <v>5379.69</v>
      </c>
      <c r="G174" s="29">
        <v>0</v>
      </c>
      <c r="H174" s="29">
        <v>0</v>
      </c>
      <c r="I174" s="28" t="s">
        <v>582</v>
      </c>
      <c r="J174" s="30" t="s">
        <v>29</v>
      </c>
      <c r="K174" s="31" t="s">
        <v>61</v>
      </c>
      <c r="L174" s="31" t="s">
        <v>162</v>
      </c>
      <c r="M174" s="32" t="s">
        <v>162</v>
      </c>
    </row>
    <row r="175" spans="1:13" ht="42" x14ac:dyDescent="0.3">
      <c r="A175" s="26" t="s">
        <v>583</v>
      </c>
      <c r="B175" s="27" t="s">
        <v>584</v>
      </c>
      <c r="C175" s="28" t="s">
        <v>17</v>
      </c>
      <c r="D175" s="28" t="s">
        <v>153</v>
      </c>
      <c r="E175" s="28" t="s">
        <v>35</v>
      </c>
      <c r="F175" s="29">
        <v>0</v>
      </c>
      <c r="G175" s="29">
        <v>0</v>
      </c>
      <c r="H175" s="29">
        <v>0</v>
      </c>
      <c r="I175" s="28" t="s">
        <v>585</v>
      </c>
      <c r="J175" s="30" t="s">
        <v>29</v>
      </c>
      <c r="K175" s="31" t="s">
        <v>162</v>
      </c>
      <c r="L175" s="31" t="s">
        <v>162</v>
      </c>
      <c r="M175" s="32" t="s">
        <v>162</v>
      </c>
    </row>
    <row r="176" spans="1:13" ht="105" x14ac:dyDescent="0.3">
      <c r="A176" s="26" t="s">
        <v>586</v>
      </c>
      <c r="B176" s="27" t="s">
        <v>587</v>
      </c>
      <c r="C176" s="28" t="s">
        <v>588</v>
      </c>
      <c r="D176" s="28" t="s">
        <v>50</v>
      </c>
      <c r="E176" s="28"/>
      <c r="F176" s="33">
        <f>SUM(F177:F178)+97810</f>
        <v>97810</v>
      </c>
      <c r="G176" s="33">
        <f>SUM(G177:G178)</f>
        <v>0</v>
      </c>
      <c r="H176" s="33">
        <f>SUM(H177:H178)</f>
        <v>0</v>
      </c>
      <c r="I176" s="28" t="s">
        <v>589</v>
      </c>
      <c r="J176" s="30" t="s">
        <v>29</v>
      </c>
      <c r="K176" s="31" t="s">
        <v>126</v>
      </c>
      <c r="L176" s="31" t="s">
        <v>126</v>
      </c>
      <c r="M176" s="32" t="s">
        <v>126</v>
      </c>
    </row>
    <row r="177" spans="1:13" ht="63" x14ac:dyDescent="0.3">
      <c r="A177" s="34"/>
      <c r="B177" s="35"/>
      <c r="C177" s="36"/>
      <c r="D177" s="36"/>
      <c r="E177" s="36"/>
      <c r="F177" s="37">
        <v>0</v>
      </c>
      <c r="G177" s="37">
        <v>0</v>
      </c>
      <c r="H177" s="37">
        <v>0</v>
      </c>
      <c r="I177" s="36" t="s">
        <v>590</v>
      </c>
      <c r="J177" s="38" t="s">
        <v>29</v>
      </c>
      <c r="K177" s="39" t="s">
        <v>126</v>
      </c>
      <c r="L177" s="39" t="s">
        <v>126</v>
      </c>
      <c r="M177" s="40" t="s">
        <v>126</v>
      </c>
    </row>
    <row r="178" spans="1:13" x14ac:dyDescent="0.3">
      <c r="A178" s="34"/>
      <c r="B178" s="35"/>
      <c r="C178" s="36"/>
      <c r="D178" s="36"/>
      <c r="E178" s="36"/>
      <c r="F178" s="37">
        <v>0</v>
      </c>
      <c r="G178" s="37">
        <v>0</v>
      </c>
      <c r="H178" s="37">
        <v>0</v>
      </c>
      <c r="I178" s="36" t="s">
        <v>591</v>
      </c>
      <c r="J178" s="38" t="s">
        <v>29</v>
      </c>
      <c r="K178" s="39" t="s">
        <v>161</v>
      </c>
      <c r="L178" s="39" t="s">
        <v>161</v>
      </c>
      <c r="M178" s="40" t="s">
        <v>161</v>
      </c>
    </row>
    <row r="179" spans="1:13" ht="81.599999999999994" x14ac:dyDescent="0.3">
      <c r="A179" s="12" t="s">
        <v>592</v>
      </c>
      <c r="B179" s="13" t="s">
        <v>593</v>
      </c>
      <c r="C179" s="14" t="s">
        <v>17</v>
      </c>
      <c r="D179" s="14" t="s">
        <v>21</v>
      </c>
      <c r="E179" s="14"/>
      <c r="F179" s="15">
        <f>SUM(F180:F180)</f>
        <v>0</v>
      </c>
      <c r="G179" s="15">
        <f>SUM(G180:G180)</f>
        <v>0</v>
      </c>
      <c r="H179" s="15">
        <f>SUM(H180:H180)</f>
        <v>0</v>
      </c>
      <c r="I179" s="14" t="s">
        <v>594</v>
      </c>
      <c r="J179" s="16" t="s">
        <v>23</v>
      </c>
      <c r="K179" s="17" t="s">
        <v>486</v>
      </c>
      <c r="L179" s="17" t="s">
        <v>486</v>
      </c>
      <c r="M179" s="18" t="s">
        <v>486</v>
      </c>
    </row>
    <row r="180" spans="1:13" ht="61.2" x14ac:dyDescent="0.3">
      <c r="A180" s="19" t="s">
        <v>595</v>
      </c>
      <c r="B180" s="20" t="s">
        <v>596</v>
      </c>
      <c r="C180" s="21" t="s">
        <v>17</v>
      </c>
      <c r="D180" s="21" t="s">
        <v>21</v>
      </c>
      <c r="E180" s="21" t="s">
        <v>563</v>
      </c>
      <c r="F180" s="22">
        <f>SUM(F181:F182)</f>
        <v>0</v>
      </c>
      <c r="G180" s="22">
        <f>SUM(G181:G182)</f>
        <v>0</v>
      </c>
      <c r="H180" s="22">
        <f>SUM(H181:H182)</f>
        <v>0</v>
      </c>
      <c r="I180" s="21" t="s">
        <v>597</v>
      </c>
      <c r="J180" s="23" t="s">
        <v>23</v>
      </c>
      <c r="K180" s="24" t="s">
        <v>287</v>
      </c>
      <c r="L180" s="24" t="s">
        <v>287</v>
      </c>
      <c r="M180" s="25" t="s">
        <v>287</v>
      </c>
    </row>
    <row r="181" spans="1:13" ht="42" x14ac:dyDescent="0.3">
      <c r="A181" s="26" t="s">
        <v>598</v>
      </c>
      <c r="B181" s="27" t="s">
        <v>599</v>
      </c>
      <c r="C181" s="28" t="s">
        <v>17</v>
      </c>
      <c r="D181" s="28" t="s">
        <v>21</v>
      </c>
      <c r="E181" s="28" t="s">
        <v>568</v>
      </c>
      <c r="F181" s="29">
        <v>0</v>
      </c>
      <c r="G181" s="29">
        <v>0</v>
      </c>
      <c r="H181" s="29">
        <v>0</v>
      </c>
      <c r="I181" s="28" t="s">
        <v>600</v>
      </c>
      <c r="J181" s="30" t="s">
        <v>29</v>
      </c>
      <c r="K181" s="31" t="s">
        <v>161</v>
      </c>
      <c r="L181" s="31" t="s">
        <v>161</v>
      </c>
      <c r="M181" s="32" t="s">
        <v>161</v>
      </c>
    </row>
    <row r="182" spans="1:13" ht="84" x14ac:dyDescent="0.3">
      <c r="A182" s="41" t="s">
        <v>601</v>
      </c>
      <c r="B182" s="42" t="s">
        <v>602</v>
      </c>
      <c r="C182" s="43" t="s">
        <v>17</v>
      </c>
      <c r="D182" s="43" t="s">
        <v>21</v>
      </c>
      <c r="E182" s="43" t="s">
        <v>568</v>
      </c>
      <c r="F182" s="44">
        <v>0</v>
      </c>
      <c r="G182" s="44">
        <v>0</v>
      </c>
      <c r="H182" s="44">
        <v>0</v>
      </c>
      <c r="I182" s="43" t="s">
        <v>149</v>
      </c>
      <c r="J182" s="45" t="s">
        <v>29</v>
      </c>
      <c r="K182" s="46" t="s">
        <v>150</v>
      </c>
      <c r="L182" s="46" t="s">
        <v>150</v>
      </c>
      <c r="M182" s="47" t="s">
        <v>150</v>
      </c>
    </row>
    <row r="183" spans="1:13" s="53" customFormat="1" x14ac:dyDescent="0.3">
      <c r="A183" s="48"/>
      <c r="B183" s="48"/>
      <c r="C183" s="49"/>
      <c r="D183" s="49"/>
      <c r="E183" s="49"/>
      <c r="F183" s="50"/>
      <c r="G183" s="50"/>
      <c r="H183" s="50"/>
      <c r="I183" s="49"/>
      <c r="J183" s="51"/>
      <c r="K183" s="52"/>
      <c r="L183" s="52"/>
      <c r="M183" s="52"/>
    </row>
    <row r="184" spans="1:13" s="53" customFormat="1" x14ac:dyDescent="0.3">
      <c r="A184" s="48"/>
      <c r="B184" s="48"/>
      <c r="C184" s="49"/>
      <c r="D184" s="49"/>
      <c r="E184" s="49"/>
      <c r="F184" s="50"/>
      <c r="G184" s="50"/>
      <c r="H184" s="50"/>
      <c r="I184" s="49"/>
      <c r="J184" s="51"/>
      <c r="K184" s="52"/>
      <c r="L184" s="52"/>
      <c r="M184" s="52"/>
    </row>
    <row r="185" spans="1:13" s="53" customFormat="1" x14ac:dyDescent="0.3">
      <c r="A185" s="48"/>
      <c r="B185" s="48"/>
      <c r="C185" s="49"/>
      <c r="D185" s="49"/>
      <c r="E185" s="49"/>
      <c r="F185" s="50"/>
      <c r="G185" s="50"/>
      <c r="H185" s="50"/>
      <c r="I185" s="49"/>
      <c r="J185" s="51"/>
      <c r="K185" s="52"/>
      <c r="L185" s="52"/>
      <c r="M185" s="52"/>
    </row>
    <row r="186" spans="1:13" s="53" customFormat="1" x14ac:dyDescent="0.3">
      <c r="A186" s="48"/>
      <c r="B186" s="48"/>
      <c r="C186" s="49"/>
      <c r="D186" s="49"/>
      <c r="E186" s="49"/>
      <c r="F186" s="50"/>
      <c r="G186" s="50"/>
      <c r="H186" s="50"/>
      <c r="I186" s="49"/>
      <c r="J186" s="51"/>
      <c r="K186" s="52"/>
      <c r="L186" s="52"/>
      <c r="M186" s="52"/>
    </row>
    <row r="187" spans="1:13" s="53" customFormat="1" x14ac:dyDescent="0.3">
      <c r="A187" s="48"/>
      <c r="B187" s="48"/>
      <c r="C187" s="49"/>
      <c r="D187" s="49"/>
      <c r="E187" s="49"/>
      <c r="F187" s="50"/>
      <c r="G187" s="50"/>
      <c r="H187" s="50"/>
      <c r="I187" s="49"/>
      <c r="J187" s="51"/>
      <c r="K187" s="52"/>
      <c r="L187" s="52"/>
      <c r="M187" s="52"/>
    </row>
    <row r="188" spans="1:13" ht="61.2" x14ac:dyDescent="0.3">
      <c r="A188" s="2" t="s">
        <v>1</v>
      </c>
      <c r="B188" s="2" t="s">
        <v>0</v>
      </c>
      <c r="C188" s="2" t="s">
        <v>5</v>
      </c>
      <c r="D188" s="2" t="s">
        <v>6</v>
      </c>
      <c r="E188" s="2" t="s">
        <v>7</v>
      </c>
    </row>
    <row r="189" spans="1:13" ht="63" x14ac:dyDescent="0.3">
      <c r="A189" s="35" t="s">
        <v>603</v>
      </c>
      <c r="B189" s="35" t="s">
        <v>603</v>
      </c>
      <c r="C189" s="54">
        <f>SUM(C190:C195)</f>
        <v>12831719.540000001</v>
      </c>
      <c r="D189" s="54">
        <f>SUM(D190:D195)</f>
        <v>12497251.949999999</v>
      </c>
      <c r="E189" s="54">
        <f>SUM(E190:E195)</f>
        <v>12503350.949999999</v>
      </c>
    </row>
    <row r="190" spans="1:13" x14ac:dyDescent="0.3">
      <c r="A190" s="35" t="s">
        <v>604</v>
      </c>
      <c r="B190" s="35" t="s">
        <v>605</v>
      </c>
      <c r="C190" s="37">
        <v>6849399</v>
      </c>
      <c r="D190" s="37">
        <v>6623486</v>
      </c>
      <c r="E190" s="37">
        <v>6623986</v>
      </c>
    </row>
    <row r="191" spans="1:13" ht="105" x14ac:dyDescent="0.3">
      <c r="A191" s="35" t="s">
        <v>606</v>
      </c>
      <c r="B191" s="35" t="s">
        <v>607</v>
      </c>
      <c r="C191" s="37">
        <v>5080.6400000000003</v>
      </c>
      <c r="D191" s="37">
        <v>0</v>
      </c>
      <c r="E191" s="37">
        <v>0</v>
      </c>
    </row>
    <row r="192" spans="1:13" ht="42" x14ac:dyDescent="0.3">
      <c r="A192" s="35" t="s">
        <v>608</v>
      </c>
      <c r="B192" s="35" t="s">
        <v>609</v>
      </c>
      <c r="C192" s="37">
        <v>628488.59</v>
      </c>
      <c r="D192" s="37">
        <v>539454</v>
      </c>
      <c r="E192" s="37">
        <v>538850</v>
      </c>
    </row>
    <row r="193" spans="1:5" ht="42" x14ac:dyDescent="0.3">
      <c r="A193" s="35" t="s">
        <v>610</v>
      </c>
      <c r="B193" s="35" t="s">
        <v>611</v>
      </c>
      <c r="C193" s="37">
        <v>4721275</v>
      </c>
      <c r="D193" s="37">
        <v>4733193</v>
      </c>
      <c r="E193" s="37">
        <v>4739396</v>
      </c>
    </row>
    <row r="194" spans="1:5" ht="84" x14ac:dyDescent="0.3">
      <c r="A194" s="35" t="s">
        <v>612</v>
      </c>
      <c r="B194" s="35" t="s">
        <v>613</v>
      </c>
      <c r="C194" s="37">
        <v>606498.64</v>
      </c>
      <c r="D194" s="37">
        <v>601118.94999999995</v>
      </c>
      <c r="E194" s="37">
        <v>601118.94999999995</v>
      </c>
    </row>
    <row r="195" spans="1:5" ht="105" x14ac:dyDescent="0.3">
      <c r="A195" s="35" t="s">
        <v>614</v>
      </c>
      <c r="B195" s="35" t="s">
        <v>615</v>
      </c>
      <c r="C195" s="37">
        <v>20977.67</v>
      </c>
      <c r="D195" s="37">
        <v>0</v>
      </c>
      <c r="E195" s="37">
        <v>0</v>
      </c>
    </row>
    <row r="196" spans="1:5" ht="42" x14ac:dyDescent="0.3">
      <c r="A196" s="35" t="s">
        <v>616</v>
      </c>
      <c r="B196" s="35" t="s">
        <v>617</v>
      </c>
      <c r="C196" s="37">
        <v>274713.69</v>
      </c>
      <c r="D196" s="37">
        <v>0</v>
      </c>
      <c r="E196" s="37">
        <v>0</v>
      </c>
    </row>
    <row r="197" spans="1:5" ht="63" x14ac:dyDescent="0.3">
      <c r="A197" s="61" t="s">
        <v>618</v>
      </c>
      <c r="B197" s="61" t="s">
        <v>619</v>
      </c>
      <c r="C197" s="62">
        <v>12552143.470000001</v>
      </c>
      <c r="D197" s="62">
        <v>12441100</v>
      </c>
      <c r="E197" s="62">
        <v>12441100</v>
      </c>
    </row>
    <row r="198" spans="1:5" ht="40.799999999999997" x14ac:dyDescent="0.3">
      <c r="A198" s="63"/>
      <c r="B198" s="64" t="s">
        <v>620</v>
      </c>
      <c r="C198" s="65">
        <f>C189+C196+C197</f>
        <v>25658576.700000003</v>
      </c>
      <c r="D198" s="65">
        <f>D189+D196+D197</f>
        <v>24938351.949999999</v>
      </c>
      <c r="E198" s="65">
        <f>E189+E196+E197</f>
        <v>24944450.949999999</v>
      </c>
    </row>
    <row r="199" spans="1:5" ht="63" x14ac:dyDescent="0.3">
      <c r="A199" s="66"/>
      <c r="B199" s="67" t="s">
        <v>621</v>
      </c>
      <c r="C199" s="68">
        <v>464611.88</v>
      </c>
      <c r="D199" s="68">
        <v>2588604.5099999998</v>
      </c>
      <c r="E199" s="68">
        <v>2656443.12</v>
      </c>
    </row>
  </sheetData>
  <mergeCells count="16">
    <mergeCell ref="A1:M1"/>
    <mergeCell ref="D2:G2"/>
    <mergeCell ref="I2:M2"/>
    <mergeCell ref="D3:G3"/>
    <mergeCell ref="A6:A8"/>
    <mergeCell ref="B6:B8"/>
    <mergeCell ref="C6:C8"/>
    <mergeCell ref="D6:D8"/>
    <mergeCell ref="E6:E8"/>
    <mergeCell ref="F6:F8"/>
    <mergeCell ref="G6:G8"/>
    <mergeCell ref="H6:H8"/>
    <mergeCell ref="I7:I8"/>
    <mergeCell ref="J7:J8"/>
    <mergeCell ref="I6:M6"/>
    <mergeCell ref="K7:M7"/>
  </mergeCells>
  <pageMargins left="0.39370078740157483" right="0.39370078740157483" top="0.39370078740157483" bottom="0.39370078740157483" header="0.39370078740157483" footer="0.39370078740157483"/>
  <pageSetup paperSize="8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Inga Kanapeckienė</cp:lastModifiedBy>
  <cp:lastPrinted>2024-02-01T12:55:40Z</cp:lastPrinted>
  <dcterms:created xsi:type="dcterms:W3CDTF">2024-02-01T10:17:40Z</dcterms:created>
  <dcterms:modified xsi:type="dcterms:W3CDTF">2024-02-01T14:32:43Z</dcterms:modified>
</cp:coreProperties>
</file>