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lidziauskiene\Documents\konkursai\2024\KPPP\"/>
    </mc:Choice>
  </mc:AlternateContent>
  <xr:revisionPtr revIDLastSave="0" documentId="13_ncr:1_{71FFCA51-2B89-4923-8E03-BB278E592DFF}" xr6:coauthVersionLast="47" xr6:coauthVersionMax="47" xr10:uidLastSave="{00000000-0000-0000-0000-000000000000}"/>
  <bookViews>
    <workbookView xWindow="-120" yWindow="-120" windowWidth="29040" windowHeight="17520" xr2:uid="{1CFDEF75-6C43-47FB-A2E9-10A7330AC5B7}"/>
  </bookViews>
  <sheets>
    <sheet name="Lapas2" sheetId="2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9" i="2" l="1"/>
  <c r="G62" i="2"/>
  <c r="G60" i="2"/>
  <c r="G58" i="2"/>
  <c r="G64" i="2" s="1"/>
  <c r="G54" i="2"/>
  <c r="G56" i="2" s="1"/>
  <c r="G65" i="2" s="1"/>
  <c r="G53" i="2"/>
  <c r="G51" i="2"/>
  <c r="G48" i="2"/>
  <c r="G36" i="2"/>
  <c r="G34" i="2"/>
  <c r="G23" i="2"/>
  <c r="G21" i="2"/>
  <c r="G17" i="2"/>
  <c r="G46" i="2" l="1"/>
  <c r="G68" i="2" s="1"/>
  <c r="G67" i="2"/>
  <c r="G63" i="2"/>
  <c r="G66" i="2" l="1"/>
</calcChain>
</file>

<file path=xl/sharedStrings.xml><?xml version="1.0" encoding="utf-8"?>
<sst xmlns="http://schemas.openxmlformats.org/spreadsheetml/2006/main" count="135" uniqueCount="98">
  <si>
    <t>Eil. Nr.</t>
  </si>
  <si>
    <t>Objekto pavadinimas (kelio Nr. ir pavadinimas savivaldybės tarybos patvirtintame vietinės reikšmės kelių sąraše)</t>
  </si>
  <si>
    <t>Darbų ir paslaugų rūšis</t>
  </si>
  <si>
    <t>Objektų parametrai</t>
  </si>
  <si>
    <t xml:space="preserve">Skirta lėšų, tūkst. Eur    </t>
  </si>
  <si>
    <t>Ilgis, m</t>
  </si>
  <si>
    <t>Plotis, m</t>
  </si>
  <si>
    <t>TURTUI ĮSIGYTI</t>
  </si>
  <si>
    <t>1.</t>
  </si>
  <si>
    <t xml:space="preserve">Gelgaudiškio seniūnijos Gelgaudiškio miesto Nemuno gatvė Nr. Gel-14 (unikalus Nr. 4400-5420-6185) ir Skaistakaimio kaimo Nemuno gatvė Nr. Ska-2 (unikalus Nr. 4400-2430-6912, 4400-5420-6174) </t>
  </si>
  <si>
    <t>kapitalinis remontas, inžinerinės paslaugos</t>
  </si>
  <si>
    <t>iš jų saugaus eismo ir darnaus judumo priemonėms:</t>
  </si>
  <si>
    <t>2.</t>
  </si>
  <si>
    <t>Gelgaudiškio seniūnijos Gelgaudiškio miesto Lauko gatvė Nr. Gel-10 (unikalus Nr. 4400-5740-6981)</t>
  </si>
  <si>
    <t>3.</t>
  </si>
  <si>
    <t>Gelgaudiškio seniūnijos Gelgaudiškio miesto Tylos gatvė Nr. Gel-22 (unikalus Nr. 4400-5263-3831)</t>
  </si>
  <si>
    <t>4.</t>
  </si>
  <si>
    <t>Griškabūdžio seniūnijos Griškabūdžio miestelio Mokyklos gatvė Nr. Gri-9  (unikalus Nr. 4400-5739-1456, 4400-5739-1467)</t>
  </si>
  <si>
    <t>5.</t>
  </si>
  <si>
    <t>6.</t>
  </si>
  <si>
    <t>Kudirkos Naumiesčio seniūnijos Kudirkos Naumiesčio miesto Vilties gatvė Nr. Kna-17 (unikalus Nr. 4400-4373-6018,   4400-4373-5977)</t>
  </si>
  <si>
    <t>7.</t>
  </si>
  <si>
    <t>Kudirkos Naumiesčio seniūnijos Kudirkos Naumiesčio miesto Kranto gatvė Nr. Kna-6 (unikalus Nr.4400-5647-0123)</t>
  </si>
  <si>
    <t>8.</t>
  </si>
  <si>
    <t>Lekėčių seniūnijos Mikytų kaimo J. Blažio gatvė Nr. Mik-1 (unikalus Nr. 4400-5368-1679)</t>
  </si>
  <si>
    <t>iš jų eismo saugumo priemonės:</t>
  </si>
  <si>
    <t>9.</t>
  </si>
  <si>
    <t>Lekėčių seniūnijos Lekėčių miestelio Pušyno gatvės Nr. Lek-8 atkarpa (unikalus Nr.4400-6095-1510)</t>
  </si>
  <si>
    <t>10.</t>
  </si>
  <si>
    <t>Šakių seniūnijos Girėnų kaimo Ąžuolyno gatvė Nr. Gir-2 (unikalus Nr. 4400-2417-8612)</t>
  </si>
  <si>
    <t>11.</t>
  </si>
  <si>
    <t>Šakių seniūnijos Giedručių kaimo Lauko gatvės Nr. Gie-8 atkarpa (unikalus Nr. 4400-1637-1834)</t>
  </si>
  <si>
    <t>iš jų eismo saugumo ir darnaus judumo priemonės:</t>
  </si>
  <si>
    <t>12.</t>
  </si>
  <si>
    <t>Šakių seniūnijos Giedručių kaimo Gulbinų gatvės Nr. Gie-7 dalis (unikalus Nr. 4400-1646-9206)</t>
  </si>
  <si>
    <t>13.</t>
  </si>
  <si>
    <t>Šakių seniūnijos Girėnų kaimo Ryto gatvė Nr. Gir-12 (unikalus Nr.4400-2417-8645)</t>
  </si>
  <si>
    <t>14.</t>
  </si>
  <si>
    <t>15.</t>
  </si>
  <si>
    <t>16.</t>
  </si>
  <si>
    <t>Šakių seniūnijos Giedručių kaimo Parko gatvė Nr. Gie-10  (unikalus Nr. 4400-1637-1872) ir Ateities gatvės Nr. Gie-2 atkarpa (unikalus Nr. 4400-1637-1794)</t>
  </si>
  <si>
    <t>17.</t>
  </si>
  <si>
    <t>18.</t>
  </si>
  <si>
    <t>Techninė priežiūra ir kokybės kontrolė</t>
  </si>
  <si>
    <t xml:space="preserve"> inžinerinės paslaugos</t>
  </si>
  <si>
    <t>Viso turtui įsigyti, iš jų:</t>
  </si>
  <si>
    <t>turtui, kurio vertė daugiau negu 360 tūkst. Eur, įsigyti (naujos statybos ir rekonstravimo investicijų projektams, suplanuotiems ir atrinktiems iki 2020 m. gruodžio 31 d., įgyvendinti)*</t>
  </si>
  <si>
    <t>EINAMIESIEMS TIKSLAMS</t>
  </si>
  <si>
    <t>19.</t>
  </si>
  <si>
    <t>Savivaldybės seniūnijų keliai ir gatvės su asfaltbetonio danga (išdaužų užtaisymas)</t>
  </si>
  <si>
    <t>priežiūra</t>
  </si>
  <si>
    <t>174,8 km</t>
  </si>
  <si>
    <t>Viso kelių su a/b danga priežiūra:</t>
  </si>
  <si>
    <t>20.</t>
  </si>
  <si>
    <t>Kelio ženklai</t>
  </si>
  <si>
    <t xml:space="preserve">priežiūra </t>
  </si>
  <si>
    <t>60 vnt.</t>
  </si>
  <si>
    <t>21.</t>
  </si>
  <si>
    <t>Kelių su žvyro danga dulkėjimo mažinimo darbai (laistymas specialuoju druskos tirpalu)</t>
  </si>
  <si>
    <t>22.</t>
  </si>
  <si>
    <t>Kelių, gatvių horizontalus ženklinimas</t>
  </si>
  <si>
    <t>174.8 km</t>
  </si>
  <si>
    <t>23.</t>
  </si>
  <si>
    <t>paprastasis remontas</t>
  </si>
  <si>
    <t>24.</t>
  </si>
  <si>
    <t>Šakių miesto seniūnijos J. Basanavičiaus g. (Šak-10) dalis</t>
  </si>
  <si>
    <t>25.</t>
  </si>
  <si>
    <t>Lukšių seniūnijos Lukšių miestelio Topolių g. (Luk-17) ir Draugystės gatvė Nr. Luk-2 dalis  (asfaltbetonio danga) (unikalus Nr.4400-2415-2447)</t>
  </si>
  <si>
    <t>26.</t>
  </si>
  <si>
    <t xml:space="preserve">Žvirgždaičių seniūnijos Žvirgždaičių miestelio Taikos gatvė Nr. Žvi-5 (asfaltbetonio danga) (unikalus Nr. 4400-2433-2967) </t>
  </si>
  <si>
    <t>27.</t>
  </si>
  <si>
    <t>Vietinės reikšmės kelių (gatvių) inventorizacija</t>
  </si>
  <si>
    <t>inžinerinės paslaugos</t>
  </si>
  <si>
    <t>219 km</t>
  </si>
  <si>
    <t>28.</t>
  </si>
  <si>
    <t>Viso einamiesiems tikslams, iš jų:</t>
  </si>
  <si>
    <t>paprastajam remontui:</t>
  </si>
  <si>
    <t>saugaus eismo ir darnaus judumo priemonėms:</t>
  </si>
  <si>
    <t>IŠ VISO, iš jų:</t>
  </si>
  <si>
    <t>turtui, kurio vertė daugiau negu 360 tūkst. Eur, įsigyti (naujos statybos ir rekonstravimo investicijų projektams, suplanuotiems ir atrinktiems iki 2020 m. gruodžio 31 d., įgyvendinti)*:</t>
  </si>
  <si>
    <t xml:space="preserve"> Kelių priežiūros ir plėtros programos finansavimo lėšomis finansuojamų savivaldybės ar viešųjų įstaigų, kurių dalininkė yra savivaldybė, savivaldybės įmonių valdomų vietinės reikšmės kelių objektų sąrašas</t>
  </si>
  <si>
    <t>Šakių rajono savivaldybės</t>
  </si>
  <si>
    <t>Papartynų kelias (Š-III-71) ir Papartynų g. (Par-1) Papartynų k., Šakių sen.</t>
  </si>
  <si>
    <t>Miško g. (Gie-9) Giedručių kaimas, Šakių sen.</t>
  </si>
  <si>
    <t xml:space="preserve"> Lukšių seniūnijos Vingio g. (Luk-19) Lukšiai</t>
  </si>
  <si>
    <t>saugaus eismo ir darnaus judumo priemonėms (≥10%):</t>
  </si>
  <si>
    <t>turtui įsigyti (≥50%), iš jų:</t>
  </si>
  <si>
    <t>Viso kelių su žvyro danga priežiūra:</t>
  </si>
  <si>
    <t>27,6 km</t>
  </si>
  <si>
    <t>Kriūkų seniūnijos Kriūkų kaimo Smėlio gatvė Nr. Kri-3  (unikalus Nr. 4400-5422-2778)</t>
  </si>
  <si>
    <t>prie 2024 m. balandžio 8 d. finansavimo sutarties Nr. S-327</t>
  </si>
  <si>
    <t>Šakių seniūnijos Šakių miesto J. Staugaičio gatvė Nr. Šak-11 (unikalus Nr. 4400-2414-7762)</t>
  </si>
  <si>
    <t>0,9 proc. nuo SMD;5 vnt.</t>
  </si>
  <si>
    <t>PATVIRTINTA</t>
  </si>
  <si>
    <t>Šakių rajono savivaldybės tarybos</t>
  </si>
  <si>
    <t>(Šakių rajono savivaldybės administracijos direktoriaus 2024 m. lapkričio    d. įsakymu Nr. ) redakcija</t>
  </si>
  <si>
    <t>0.9 proc. nuo SMD; 15 vnt.</t>
  </si>
  <si>
    <t>2024 m. kovo 15 d. sprendimu Nr. T-101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</si>
</sst>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\ _€"/>
    <numFmt numFmtId="165" formatCode="0.000"/>
    <numFmt numFmtId="166" formatCode="0.0"/>
  </numFmts>
  <fonts count="1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.5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1.5"/>
      <name val="Times New Roman"/>
      <family val="1"/>
      <charset val="186"/>
    </font>
    <font>
      <sz val="11"/>
      <color theme="1"/>
      <name val="Times New Roman"/>
      <family val="1"/>
    </font>
    <font>
      <b/>
      <i/>
      <sz val="11.5"/>
      <name val="Times New Roman"/>
      <family val="1"/>
      <charset val="186"/>
    </font>
    <font>
      <sz val="11.5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.5"/>
      <name val="Times New Roman"/>
      <family val="1"/>
    </font>
    <font>
      <sz val="11"/>
      <name val="Times New Roman"/>
      <family val="1"/>
      <charset val="186"/>
    </font>
    <font>
      <u/>
      <sz val="12"/>
      <name val="Times New Roman"/>
      <family val="1"/>
      <charset val="186"/>
    </font>
    <font>
      <i/>
      <sz val="8"/>
      <name val="Times New Roman"/>
      <family val="1"/>
      <charset val="186"/>
    </font>
    <font>
      <strike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/>
    </xf>
    <xf numFmtId="166" fontId="4" fillId="0" borderId="7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/>
    </xf>
    <xf numFmtId="2" fontId="0" fillId="2" borderId="7" xfId="0" applyNumberFormat="1" applyFill="1" applyBorder="1" applyAlignment="1">
      <alignment horizontal="right" vertical="center" wrapText="1"/>
    </xf>
    <xf numFmtId="165" fontId="4" fillId="2" borderId="8" xfId="0" applyNumberFormat="1" applyFont="1" applyFill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166" fontId="9" fillId="0" borderId="10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2" fontId="4" fillId="2" borderId="7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164" fontId="4" fillId="0" borderId="21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49" fontId="4" fillId="0" borderId="28" xfId="0" applyNumberFormat="1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10" xfId="0" applyNumberFormat="1" applyFont="1" applyBorder="1" applyAlignment="1">
      <alignment horizontal="center" vertical="center" wrapText="1"/>
    </xf>
    <xf numFmtId="3" fontId="4" fillId="0" borderId="30" xfId="0" applyNumberFormat="1" applyFont="1" applyBorder="1" applyAlignment="1">
      <alignment horizontal="center" vertical="center"/>
    </xf>
    <xf numFmtId="165" fontId="6" fillId="2" borderId="1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166" fontId="3" fillId="0" borderId="0" xfId="0" applyNumberFormat="1" applyFont="1"/>
    <xf numFmtId="0" fontId="3" fillId="0" borderId="0" xfId="0" applyFont="1" applyAlignment="1">
      <alignment horizontal="right" vertical="center"/>
    </xf>
    <xf numFmtId="0" fontId="13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64" fontId="6" fillId="2" borderId="8" xfId="0" applyNumberFormat="1" applyFont="1" applyFill="1" applyBorder="1" applyAlignment="1">
      <alignment horizontal="center" vertical="center"/>
    </xf>
    <xf numFmtId="164" fontId="6" fillId="2" borderId="11" xfId="0" applyNumberFormat="1" applyFont="1" applyFill="1" applyBorder="1" applyAlignment="1">
      <alignment horizontal="center" vertical="center"/>
    </xf>
    <xf numFmtId="165" fontId="4" fillId="2" borderId="31" xfId="0" applyNumberFormat="1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vertical="center" wrapText="1"/>
    </xf>
    <xf numFmtId="0" fontId="4" fillId="2" borderId="24" xfId="0" applyFont="1" applyFill="1" applyBorder="1" applyAlignment="1">
      <alignment horizontal="left" vertical="center" wrapText="1"/>
    </xf>
    <xf numFmtId="2" fontId="0" fillId="2" borderId="24" xfId="0" applyNumberFormat="1" applyFill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9" fillId="0" borderId="7" xfId="0" applyFont="1" applyBorder="1" applyAlignment="1">
      <alignment horizontal="right" vertical="center"/>
    </xf>
    <xf numFmtId="0" fontId="8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 wrapText="1" shrinkToFit="1"/>
    </xf>
    <xf numFmtId="0" fontId="0" fillId="0" borderId="13" xfId="0" applyBorder="1" applyAlignment="1">
      <alignment horizontal="right" vertical="center" wrapText="1" shrinkToFit="1"/>
    </xf>
    <xf numFmtId="0" fontId="0" fillId="0" borderId="14" xfId="0" applyBorder="1" applyAlignment="1">
      <alignment horizontal="right" vertical="center" wrapText="1" shrinkToFi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right" vertical="center"/>
    </xf>
    <xf numFmtId="0" fontId="4" fillId="0" borderId="24" xfId="0" applyFont="1" applyBorder="1" applyAlignment="1">
      <alignment horizontal="right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166" fontId="11" fillId="0" borderId="12" xfId="0" applyNumberFormat="1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6" fillId="0" borderId="25" xfId="0" applyFont="1" applyBorder="1" applyAlignment="1">
      <alignment horizontal="right" vertical="center" wrapText="1"/>
    </xf>
    <xf numFmtId="0" fontId="0" fillId="0" borderId="26" xfId="0" applyBorder="1" applyAlignment="1">
      <alignment horizontal="right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right" vertical="center"/>
    </xf>
    <xf numFmtId="0" fontId="6" fillId="0" borderId="22" xfId="0" applyFont="1" applyBorder="1" applyAlignment="1">
      <alignment horizontal="right"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4" fillId="0" borderId="18" xfId="0" applyNumberFormat="1" applyFont="1" applyBorder="1" applyAlignment="1">
      <alignment horizontal="right" vertical="center"/>
    </xf>
    <xf numFmtId="49" fontId="4" fillId="0" borderId="19" xfId="0" applyNumberFormat="1" applyFont="1" applyBorder="1" applyAlignment="1">
      <alignment horizontal="right" vertical="center"/>
    </xf>
    <xf numFmtId="0" fontId="5" fillId="2" borderId="15" xfId="0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right" vertical="center"/>
    </xf>
    <xf numFmtId="0" fontId="5" fillId="2" borderId="14" xfId="0" applyFont="1" applyFill="1" applyBorder="1" applyAlignment="1">
      <alignment horizontal="right" vertical="center"/>
    </xf>
    <xf numFmtId="0" fontId="5" fillId="0" borderId="34" xfId="0" applyFont="1" applyBorder="1" applyAlignment="1">
      <alignment horizontal="right" vertical="center"/>
    </xf>
    <xf numFmtId="0" fontId="5" fillId="0" borderId="32" xfId="0" applyFont="1" applyBorder="1" applyAlignment="1">
      <alignment horizontal="right" vertical="center"/>
    </xf>
    <xf numFmtId="0" fontId="5" fillId="0" borderId="33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7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0" fontId="1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top" wrapText="1"/>
    </xf>
    <xf numFmtId="0" fontId="0" fillId="0" borderId="14" xfId="0" applyBorder="1" applyAlignment="1">
      <alignment wrapText="1"/>
    </xf>
    <xf numFmtId="0" fontId="10" fillId="2" borderId="12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2B79D-1589-4460-B0A2-5BB07EA79337}">
  <dimension ref="A1:G78"/>
  <sheetViews>
    <sheetView tabSelected="1" topLeftCell="A40" workbookViewId="0">
      <selection activeCell="A47" sqref="A47:XFD47"/>
    </sheetView>
  </sheetViews>
  <sheetFormatPr defaultRowHeight="15" x14ac:dyDescent="0.25"/>
  <cols>
    <col min="1" max="1" width="5.7109375" customWidth="1"/>
    <col min="2" max="2" width="41.7109375" customWidth="1"/>
    <col min="3" max="3" width="10.42578125" customWidth="1"/>
    <col min="4" max="4" width="11.42578125" customWidth="1"/>
    <col min="5" max="5" width="10" customWidth="1"/>
    <col min="6" max="6" width="9.85546875" customWidth="1"/>
    <col min="7" max="7" width="17.42578125" customWidth="1"/>
  </cols>
  <sheetData>
    <row r="1" spans="1:7" ht="15.75" x14ac:dyDescent="0.25">
      <c r="A1" s="115"/>
      <c r="B1" s="116"/>
      <c r="C1" s="2"/>
      <c r="D1" s="2"/>
      <c r="E1" s="132" t="s">
        <v>93</v>
      </c>
      <c r="F1" s="132"/>
      <c r="G1" s="132"/>
    </row>
    <row r="2" spans="1:7" ht="15.75" x14ac:dyDescent="0.25">
      <c r="A2" s="4"/>
      <c r="B2" s="5"/>
      <c r="C2" s="3"/>
      <c r="D2" s="3"/>
      <c r="E2" s="132" t="s">
        <v>94</v>
      </c>
      <c r="F2" s="132"/>
      <c r="G2" s="132"/>
    </row>
    <row r="3" spans="1:7" ht="15.75" x14ac:dyDescent="0.25">
      <c r="A3" s="4"/>
      <c r="B3" s="5"/>
      <c r="C3" s="3"/>
      <c r="D3" s="3"/>
      <c r="E3" s="132" t="s">
        <v>97</v>
      </c>
      <c r="F3" s="132"/>
      <c r="G3" s="132"/>
    </row>
    <row r="4" spans="1:7" ht="63.75" customHeight="1" x14ac:dyDescent="0.25">
      <c r="A4" s="4"/>
      <c r="B4" s="5"/>
      <c r="C4" s="3"/>
      <c r="D4" s="3"/>
      <c r="E4" s="133" t="s">
        <v>95</v>
      </c>
      <c r="F4" s="133"/>
      <c r="G4" s="133"/>
    </row>
    <row r="5" spans="1:7" ht="15.75" x14ac:dyDescent="0.25">
      <c r="A5" s="117" t="s">
        <v>81</v>
      </c>
      <c r="B5" s="117"/>
      <c r="C5" s="117"/>
      <c r="D5" s="117"/>
      <c r="E5" s="117"/>
      <c r="F5" s="117"/>
      <c r="G5" s="117"/>
    </row>
    <row r="6" spans="1:7" ht="35.25" customHeight="1" x14ac:dyDescent="0.25">
      <c r="A6" s="118" t="s">
        <v>80</v>
      </c>
      <c r="B6" s="118"/>
      <c r="C6" s="118"/>
      <c r="D6" s="118"/>
      <c r="E6" s="118"/>
      <c r="F6" s="118"/>
      <c r="G6" s="118"/>
    </row>
    <row r="7" spans="1:7" ht="18" customHeight="1" x14ac:dyDescent="0.25">
      <c r="A7" s="106" t="s">
        <v>90</v>
      </c>
      <c r="B7" s="106"/>
      <c r="C7" s="106"/>
      <c r="D7" s="106"/>
      <c r="E7" s="106"/>
      <c r="F7" s="106"/>
      <c r="G7" s="106"/>
    </row>
    <row r="8" spans="1:7" ht="16.5" thickBot="1" x14ac:dyDescent="0.3">
      <c r="A8" s="7"/>
      <c r="B8" s="8"/>
      <c r="C8" s="6"/>
      <c r="D8" s="6"/>
      <c r="E8" s="9"/>
      <c r="F8" s="9"/>
      <c r="G8" s="10"/>
    </row>
    <row r="9" spans="1:7" x14ac:dyDescent="0.25">
      <c r="A9" s="107" t="s">
        <v>0</v>
      </c>
      <c r="B9" s="109" t="s">
        <v>1</v>
      </c>
      <c r="C9" s="119" t="s">
        <v>2</v>
      </c>
      <c r="D9" s="121"/>
      <c r="E9" s="113" t="s">
        <v>3</v>
      </c>
      <c r="F9" s="114"/>
      <c r="G9" s="111" t="s">
        <v>4</v>
      </c>
    </row>
    <row r="10" spans="1:7" ht="116.25" customHeight="1" thickBot="1" x14ac:dyDescent="0.3">
      <c r="A10" s="108"/>
      <c r="B10" s="110"/>
      <c r="C10" s="120"/>
      <c r="D10" s="122"/>
      <c r="E10" s="32" t="s">
        <v>5</v>
      </c>
      <c r="F10" s="33" t="s">
        <v>6</v>
      </c>
      <c r="G10" s="112"/>
    </row>
    <row r="11" spans="1:7" ht="15.75" thickBot="1" x14ac:dyDescent="0.3">
      <c r="A11" s="34">
        <v>1</v>
      </c>
      <c r="B11" s="35">
        <v>2</v>
      </c>
      <c r="C11" s="123">
        <v>3</v>
      </c>
      <c r="D11" s="124"/>
      <c r="E11" s="35">
        <v>4</v>
      </c>
      <c r="F11" s="35">
        <v>5</v>
      </c>
      <c r="G11" s="42">
        <v>6</v>
      </c>
    </row>
    <row r="12" spans="1:7" ht="15.75" thickBot="1" x14ac:dyDescent="0.3">
      <c r="A12" s="58" t="s">
        <v>7</v>
      </c>
      <c r="B12" s="59"/>
      <c r="C12" s="59"/>
      <c r="D12" s="59"/>
      <c r="E12" s="59"/>
      <c r="F12" s="59"/>
      <c r="G12" s="60"/>
    </row>
    <row r="13" spans="1:7" ht="73.5" customHeight="1" x14ac:dyDescent="0.25">
      <c r="A13" s="40" t="s">
        <v>8</v>
      </c>
      <c r="B13" s="24" t="s">
        <v>9</v>
      </c>
      <c r="C13" s="125" t="s">
        <v>10</v>
      </c>
      <c r="D13" s="126"/>
      <c r="E13" s="41">
        <v>1267</v>
      </c>
      <c r="F13" s="41">
        <v>5</v>
      </c>
      <c r="G13" s="15">
        <v>362.70400000000001</v>
      </c>
    </row>
    <row r="14" spans="1:7" x14ac:dyDescent="0.25">
      <c r="A14" s="12"/>
      <c r="B14" s="56" t="s">
        <v>11</v>
      </c>
      <c r="C14" s="56"/>
      <c r="D14" s="56"/>
      <c r="E14" s="56"/>
      <c r="F14" s="56"/>
      <c r="G14" s="15">
        <v>0</v>
      </c>
    </row>
    <row r="15" spans="1:7" ht="43.5" customHeight="1" x14ac:dyDescent="0.25">
      <c r="A15" s="12" t="s">
        <v>12</v>
      </c>
      <c r="B15" s="13" t="s">
        <v>13</v>
      </c>
      <c r="C15" s="68" t="s">
        <v>10</v>
      </c>
      <c r="D15" s="82"/>
      <c r="E15" s="14">
        <v>525</v>
      </c>
      <c r="F15" s="14">
        <v>4</v>
      </c>
      <c r="G15" s="15">
        <v>89.825000000000003</v>
      </c>
    </row>
    <row r="16" spans="1:7" x14ac:dyDescent="0.25">
      <c r="A16" s="12"/>
      <c r="B16" s="56" t="s">
        <v>11</v>
      </c>
      <c r="C16" s="56"/>
      <c r="D16" s="56"/>
      <c r="E16" s="56"/>
      <c r="F16" s="56"/>
      <c r="G16" s="15">
        <v>22.18</v>
      </c>
    </row>
    <row r="17" spans="1:7" ht="48.75" customHeight="1" x14ac:dyDescent="0.25">
      <c r="A17" s="12" t="s">
        <v>14</v>
      </c>
      <c r="B17" s="13" t="s">
        <v>15</v>
      </c>
      <c r="C17" s="68" t="s">
        <v>10</v>
      </c>
      <c r="D17" s="82"/>
      <c r="E17" s="14">
        <v>322</v>
      </c>
      <c r="F17" s="14">
        <v>4</v>
      </c>
      <c r="G17" s="15">
        <f>150.51-50.51-50</f>
        <v>50</v>
      </c>
    </row>
    <row r="18" spans="1:7" x14ac:dyDescent="0.25">
      <c r="A18" s="12"/>
      <c r="B18" s="56" t="s">
        <v>11</v>
      </c>
      <c r="C18" s="56"/>
      <c r="D18" s="56"/>
      <c r="E18" s="56"/>
      <c r="F18" s="56"/>
      <c r="G18" s="15">
        <v>0</v>
      </c>
    </row>
    <row r="19" spans="1:7" ht="51" customHeight="1" x14ac:dyDescent="0.25">
      <c r="A19" s="12" t="s">
        <v>16</v>
      </c>
      <c r="B19" s="13" t="s">
        <v>17</v>
      </c>
      <c r="C19" s="68" t="s">
        <v>10</v>
      </c>
      <c r="D19" s="82"/>
      <c r="E19" s="14">
        <v>213</v>
      </c>
      <c r="F19" s="14">
        <v>3</v>
      </c>
      <c r="G19" s="15">
        <v>40.048999999999999</v>
      </c>
    </row>
    <row r="20" spans="1:7" x14ac:dyDescent="0.25">
      <c r="A20" s="12"/>
      <c r="B20" s="56" t="s">
        <v>11</v>
      </c>
      <c r="C20" s="56"/>
      <c r="D20" s="56"/>
      <c r="E20" s="56"/>
      <c r="F20" s="56"/>
      <c r="G20" s="15">
        <v>2.6</v>
      </c>
    </row>
    <row r="21" spans="1:7" ht="36" customHeight="1" x14ac:dyDescent="0.25">
      <c r="A21" s="12" t="s">
        <v>18</v>
      </c>
      <c r="B21" s="13" t="s">
        <v>89</v>
      </c>
      <c r="C21" s="68" t="s">
        <v>10</v>
      </c>
      <c r="D21" s="82"/>
      <c r="E21" s="16">
        <v>514</v>
      </c>
      <c r="F21" s="16">
        <v>4.5</v>
      </c>
      <c r="G21" s="15">
        <f>90.2-80+6</f>
        <v>16.200000000000003</v>
      </c>
    </row>
    <row r="22" spans="1:7" x14ac:dyDescent="0.25">
      <c r="A22" s="12"/>
      <c r="B22" s="56" t="s">
        <v>11</v>
      </c>
      <c r="C22" s="56"/>
      <c r="D22" s="56"/>
      <c r="E22" s="56"/>
      <c r="F22" s="56"/>
      <c r="G22" s="20">
        <v>0</v>
      </c>
    </row>
    <row r="23" spans="1:7" ht="54" customHeight="1" x14ac:dyDescent="0.25">
      <c r="A23" s="12" t="s">
        <v>19</v>
      </c>
      <c r="B23" s="13" t="s">
        <v>20</v>
      </c>
      <c r="C23" s="68" t="s">
        <v>10</v>
      </c>
      <c r="D23" s="127"/>
      <c r="E23" s="16">
        <v>683</v>
      </c>
      <c r="F23" s="16">
        <v>3.5</v>
      </c>
      <c r="G23" s="15">
        <f>85.4+50</f>
        <v>135.4</v>
      </c>
    </row>
    <row r="24" spans="1:7" x14ac:dyDescent="0.25">
      <c r="A24" s="11"/>
      <c r="B24" s="56" t="s">
        <v>11</v>
      </c>
      <c r="C24" s="56"/>
      <c r="D24" s="56"/>
      <c r="E24" s="56"/>
      <c r="F24" s="56"/>
      <c r="G24" s="15">
        <v>1.94</v>
      </c>
    </row>
    <row r="25" spans="1:7" ht="49.5" customHeight="1" x14ac:dyDescent="0.25">
      <c r="A25" s="11" t="s">
        <v>21</v>
      </c>
      <c r="B25" s="13" t="s">
        <v>22</v>
      </c>
      <c r="C25" s="68" t="s">
        <v>10</v>
      </c>
      <c r="D25" s="82"/>
      <c r="E25" s="14">
        <v>494</v>
      </c>
      <c r="F25" s="14">
        <v>4</v>
      </c>
      <c r="G25" s="15">
        <v>36.695</v>
      </c>
    </row>
    <row r="26" spans="1:7" x14ac:dyDescent="0.25">
      <c r="A26" s="11"/>
      <c r="B26" s="56" t="s">
        <v>11</v>
      </c>
      <c r="C26" s="56"/>
      <c r="D26" s="56"/>
      <c r="E26" s="56"/>
      <c r="F26" s="56"/>
      <c r="G26" s="15">
        <v>33.56</v>
      </c>
    </row>
    <row r="27" spans="1:7" ht="36.75" customHeight="1" x14ac:dyDescent="0.25">
      <c r="A27" s="11" t="s">
        <v>23</v>
      </c>
      <c r="B27" s="13" t="s">
        <v>24</v>
      </c>
      <c r="C27" s="68" t="s">
        <v>10</v>
      </c>
      <c r="D27" s="82"/>
      <c r="E27" s="14">
        <v>242</v>
      </c>
      <c r="F27" s="14">
        <v>5</v>
      </c>
      <c r="G27" s="15">
        <v>84.075999999999993</v>
      </c>
    </row>
    <row r="28" spans="1:7" x14ac:dyDescent="0.25">
      <c r="A28" s="11"/>
      <c r="B28" s="56" t="s">
        <v>25</v>
      </c>
      <c r="C28" s="57"/>
      <c r="D28" s="57"/>
      <c r="E28" s="57"/>
      <c r="F28" s="57"/>
      <c r="G28" s="15">
        <v>2.8</v>
      </c>
    </row>
    <row r="29" spans="1:7" ht="47.25" customHeight="1" x14ac:dyDescent="0.25">
      <c r="A29" s="11" t="s">
        <v>26</v>
      </c>
      <c r="B29" s="13" t="s">
        <v>27</v>
      </c>
      <c r="C29" s="68" t="s">
        <v>10</v>
      </c>
      <c r="D29" s="82"/>
      <c r="E29" s="14">
        <v>210</v>
      </c>
      <c r="F29" s="14">
        <v>4</v>
      </c>
      <c r="G29" s="15">
        <v>0.01</v>
      </c>
    </row>
    <row r="30" spans="1:7" ht="39" customHeight="1" x14ac:dyDescent="0.25">
      <c r="A30" s="11" t="s">
        <v>28</v>
      </c>
      <c r="B30" s="13" t="s">
        <v>29</v>
      </c>
      <c r="C30" s="68" t="s">
        <v>10</v>
      </c>
      <c r="D30" s="82"/>
      <c r="E30" s="14">
        <v>440</v>
      </c>
      <c r="F30" s="14">
        <v>4</v>
      </c>
      <c r="G30" s="15">
        <v>82.4</v>
      </c>
    </row>
    <row r="31" spans="1:7" x14ac:dyDescent="0.25">
      <c r="A31" s="11"/>
      <c r="B31" s="56" t="s">
        <v>11</v>
      </c>
      <c r="C31" s="57"/>
      <c r="D31" s="57"/>
      <c r="E31" s="57"/>
      <c r="F31" s="57"/>
      <c r="G31" s="15">
        <v>4.4000000000000004</v>
      </c>
    </row>
    <row r="32" spans="1:7" ht="39" customHeight="1" x14ac:dyDescent="0.25">
      <c r="A32" s="11" t="s">
        <v>30</v>
      </c>
      <c r="B32" s="13" t="s">
        <v>31</v>
      </c>
      <c r="C32" s="128" t="s">
        <v>10</v>
      </c>
      <c r="D32" s="82"/>
      <c r="E32" s="14">
        <v>130</v>
      </c>
      <c r="F32" s="14">
        <v>3.5</v>
      </c>
      <c r="G32" s="15">
        <v>18.117000000000001</v>
      </c>
    </row>
    <row r="33" spans="1:7" x14ac:dyDescent="0.25">
      <c r="A33" s="11"/>
      <c r="B33" s="56" t="s">
        <v>32</v>
      </c>
      <c r="C33" s="57"/>
      <c r="D33" s="57"/>
      <c r="E33" s="57"/>
      <c r="F33" s="57"/>
      <c r="G33" s="15">
        <v>0.5</v>
      </c>
    </row>
    <row r="34" spans="1:7" ht="48.75" customHeight="1" x14ac:dyDescent="0.25">
      <c r="A34" s="11" t="s">
        <v>33</v>
      </c>
      <c r="B34" s="13" t="s">
        <v>34</v>
      </c>
      <c r="C34" s="68" t="s">
        <v>10</v>
      </c>
      <c r="D34" s="82"/>
      <c r="E34" s="14">
        <v>350</v>
      </c>
      <c r="F34" s="14">
        <v>5</v>
      </c>
      <c r="G34" s="15">
        <f>59.5-0.14</f>
        <v>59.36</v>
      </c>
    </row>
    <row r="35" spans="1:7" x14ac:dyDescent="0.25">
      <c r="A35" s="11"/>
      <c r="B35" s="56" t="s">
        <v>32</v>
      </c>
      <c r="C35" s="57"/>
      <c r="D35" s="57"/>
      <c r="E35" s="57"/>
      <c r="F35" s="57"/>
      <c r="G35" s="15">
        <v>0.46</v>
      </c>
    </row>
    <row r="36" spans="1:7" ht="39.75" customHeight="1" x14ac:dyDescent="0.25">
      <c r="A36" s="11" t="s">
        <v>35</v>
      </c>
      <c r="B36" s="13" t="s">
        <v>36</v>
      </c>
      <c r="C36" s="68" t="s">
        <v>10</v>
      </c>
      <c r="D36" s="82"/>
      <c r="E36" s="14">
        <v>390</v>
      </c>
      <c r="F36" s="14">
        <v>4</v>
      </c>
      <c r="G36" s="15">
        <f>130-10.28</f>
        <v>119.72</v>
      </c>
    </row>
    <row r="37" spans="1:7" x14ac:dyDescent="0.25">
      <c r="A37" s="11"/>
      <c r="B37" s="78" t="s">
        <v>11</v>
      </c>
      <c r="C37" s="79"/>
      <c r="D37" s="79"/>
      <c r="E37" s="79"/>
      <c r="F37" s="80"/>
      <c r="G37" s="15">
        <v>1.35</v>
      </c>
    </row>
    <row r="38" spans="1:7" ht="37.5" customHeight="1" x14ac:dyDescent="0.25">
      <c r="A38" s="17" t="s">
        <v>37</v>
      </c>
      <c r="B38" s="18" t="s">
        <v>82</v>
      </c>
      <c r="C38" s="129" t="s">
        <v>10</v>
      </c>
      <c r="D38" s="130"/>
      <c r="E38" s="19">
        <v>2500</v>
      </c>
      <c r="F38" s="19">
        <v>6</v>
      </c>
      <c r="G38" s="20">
        <v>0.01</v>
      </c>
    </row>
    <row r="39" spans="1:7" ht="37.5" customHeight="1" x14ac:dyDescent="0.25">
      <c r="A39" s="17" t="s">
        <v>38</v>
      </c>
      <c r="B39" s="54" t="s">
        <v>83</v>
      </c>
      <c r="C39" s="131" t="s">
        <v>10</v>
      </c>
      <c r="D39" s="130"/>
      <c r="E39" s="55">
        <v>465</v>
      </c>
      <c r="F39" s="55">
        <v>3</v>
      </c>
      <c r="G39" s="20">
        <v>150</v>
      </c>
    </row>
    <row r="40" spans="1:7" x14ac:dyDescent="0.25">
      <c r="A40" s="17"/>
      <c r="B40" s="78" t="s">
        <v>11</v>
      </c>
      <c r="C40" s="79"/>
      <c r="D40" s="79"/>
      <c r="E40" s="79"/>
      <c r="F40" s="80"/>
      <c r="G40" s="20">
        <v>75.56</v>
      </c>
    </row>
    <row r="41" spans="1:7" ht="63.75" customHeight="1" x14ac:dyDescent="0.25">
      <c r="A41" s="11" t="s">
        <v>39</v>
      </c>
      <c r="B41" s="13" t="s">
        <v>40</v>
      </c>
      <c r="C41" s="68" t="s">
        <v>10</v>
      </c>
      <c r="D41" s="82"/>
      <c r="E41" s="21">
        <v>505</v>
      </c>
      <c r="F41" s="21">
        <v>3.5</v>
      </c>
      <c r="G41" s="15">
        <v>216.197</v>
      </c>
    </row>
    <row r="42" spans="1:7" x14ac:dyDescent="0.25">
      <c r="A42" s="22"/>
      <c r="B42" s="56" t="s">
        <v>32</v>
      </c>
      <c r="C42" s="57"/>
      <c r="D42" s="57"/>
      <c r="E42" s="57"/>
      <c r="F42" s="57"/>
      <c r="G42" s="23">
        <v>1</v>
      </c>
    </row>
    <row r="43" spans="1:7" ht="36" customHeight="1" x14ac:dyDescent="0.25">
      <c r="A43" s="22" t="s">
        <v>41</v>
      </c>
      <c r="B43" s="24" t="s">
        <v>91</v>
      </c>
      <c r="C43" s="68" t="s">
        <v>10</v>
      </c>
      <c r="D43" s="82"/>
      <c r="E43" s="25">
        <v>350</v>
      </c>
      <c r="F43" s="25">
        <v>4</v>
      </c>
      <c r="G43" s="23">
        <v>70.349999999999994</v>
      </c>
    </row>
    <row r="44" spans="1:7" x14ac:dyDescent="0.25">
      <c r="A44" s="22"/>
      <c r="B44" s="78" t="s">
        <v>11</v>
      </c>
      <c r="C44" s="79"/>
      <c r="D44" s="79"/>
      <c r="E44" s="79"/>
      <c r="F44" s="80"/>
      <c r="G44" s="23">
        <v>20.350000000000001</v>
      </c>
    </row>
    <row r="45" spans="1:7" ht="29.25" customHeight="1" x14ac:dyDescent="0.25">
      <c r="A45" s="22" t="s">
        <v>42</v>
      </c>
      <c r="B45" s="24" t="s">
        <v>43</v>
      </c>
      <c r="C45" s="68" t="s">
        <v>44</v>
      </c>
      <c r="D45" s="82"/>
      <c r="E45" s="81" t="s">
        <v>96</v>
      </c>
      <c r="F45" s="82"/>
      <c r="G45" s="23">
        <v>16.786999999999999</v>
      </c>
    </row>
    <row r="46" spans="1:7" x14ac:dyDescent="0.25">
      <c r="A46" s="61" t="s">
        <v>45</v>
      </c>
      <c r="B46" s="62"/>
      <c r="C46" s="62"/>
      <c r="D46" s="62"/>
      <c r="E46" s="62"/>
      <c r="F46" s="62"/>
      <c r="G46" s="43">
        <f>G13+G15+G17+G19+G21+G23+G25+G27+G29+G30+G32+G34+G36+G38++G39+G41+G43+G45</f>
        <v>1547.8999999999999</v>
      </c>
    </row>
    <row r="47" spans="1:7" ht="37.5" customHeight="1" x14ac:dyDescent="0.25">
      <c r="A47" s="63" t="s">
        <v>46</v>
      </c>
      <c r="B47" s="64"/>
      <c r="C47" s="64"/>
      <c r="D47" s="64"/>
      <c r="E47" s="64"/>
      <c r="F47" s="65"/>
      <c r="G47" s="39">
        <v>0</v>
      </c>
    </row>
    <row r="48" spans="1:7" ht="15.75" thickBot="1" x14ac:dyDescent="0.3">
      <c r="A48" s="71" t="s">
        <v>11</v>
      </c>
      <c r="B48" s="72"/>
      <c r="C48" s="72"/>
      <c r="D48" s="72"/>
      <c r="E48" s="72"/>
      <c r="F48" s="72"/>
      <c r="G48" s="52">
        <f>G14+G20+G22+G24+G26+G28+G31+G33+G35+G37+G42+G16+G18+G40+G44</f>
        <v>166.7</v>
      </c>
    </row>
    <row r="49" spans="1:7" ht="15.75" thickBot="1" x14ac:dyDescent="0.3">
      <c r="A49" s="58" t="s">
        <v>47</v>
      </c>
      <c r="B49" s="59"/>
      <c r="C49" s="59"/>
      <c r="D49" s="59"/>
      <c r="E49" s="59"/>
      <c r="F49" s="59"/>
      <c r="G49" s="60"/>
    </row>
    <row r="50" spans="1:7" ht="36.75" customHeight="1" x14ac:dyDescent="0.25">
      <c r="A50" s="22" t="s">
        <v>48</v>
      </c>
      <c r="B50" s="24" t="s">
        <v>49</v>
      </c>
      <c r="C50" s="73" t="s">
        <v>50</v>
      </c>
      <c r="D50" s="75"/>
      <c r="E50" s="73" t="s">
        <v>51</v>
      </c>
      <c r="F50" s="74"/>
      <c r="G50" s="36">
        <v>0.01</v>
      </c>
    </row>
    <row r="51" spans="1:7" x14ac:dyDescent="0.25">
      <c r="A51" s="11"/>
      <c r="B51" s="56" t="s">
        <v>52</v>
      </c>
      <c r="C51" s="56"/>
      <c r="D51" s="56"/>
      <c r="E51" s="56"/>
      <c r="F51" s="56"/>
      <c r="G51" s="26">
        <f>SUM(G50)</f>
        <v>0.01</v>
      </c>
    </row>
    <row r="52" spans="1:7" ht="36.75" customHeight="1" x14ac:dyDescent="0.25">
      <c r="A52" s="17" t="s">
        <v>53</v>
      </c>
      <c r="B52" s="53" t="s">
        <v>58</v>
      </c>
      <c r="C52" s="66" t="s">
        <v>55</v>
      </c>
      <c r="D52" s="67"/>
      <c r="E52" s="76" t="s">
        <v>88</v>
      </c>
      <c r="F52" s="77"/>
      <c r="G52" s="27">
        <v>0.01</v>
      </c>
    </row>
    <row r="53" spans="1:7" x14ac:dyDescent="0.25">
      <c r="A53" s="11"/>
      <c r="B53" s="56" t="s">
        <v>87</v>
      </c>
      <c r="C53" s="56"/>
      <c r="D53" s="56"/>
      <c r="E53" s="56"/>
      <c r="F53" s="56"/>
      <c r="G53" s="26">
        <f>SUM(G52)</f>
        <v>0.01</v>
      </c>
    </row>
    <row r="54" spans="1:7" ht="25.5" customHeight="1" x14ac:dyDescent="0.25">
      <c r="A54" s="11" t="s">
        <v>57</v>
      </c>
      <c r="B54" s="13" t="s">
        <v>54</v>
      </c>
      <c r="C54" s="68" t="s">
        <v>55</v>
      </c>
      <c r="D54" s="69"/>
      <c r="E54" s="90" t="s">
        <v>56</v>
      </c>
      <c r="F54" s="91"/>
      <c r="G54" s="26">
        <f>23.5-14.9916</f>
        <v>8.5084</v>
      </c>
    </row>
    <row r="55" spans="1:7" ht="26.25" customHeight="1" x14ac:dyDescent="0.25">
      <c r="A55" s="11" t="s">
        <v>59</v>
      </c>
      <c r="B55" s="13" t="s">
        <v>60</v>
      </c>
      <c r="C55" s="68" t="s">
        <v>55</v>
      </c>
      <c r="D55" s="69"/>
      <c r="E55" s="90" t="s">
        <v>61</v>
      </c>
      <c r="F55" s="91"/>
      <c r="G55" s="26">
        <v>10.92</v>
      </c>
    </row>
    <row r="56" spans="1:7" x14ac:dyDescent="0.25">
      <c r="A56" s="11"/>
      <c r="B56" s="56" t="s">
        <v>11</v>
      </c>
      <c r="C56" s="56"/>
      <c r="D56" s="56"/>
      <c r="E56" s="56"/>
      <c r="F56" s="56"/>
      <c r="G56" s="27">
        <f>G54+G55</f>
        <v>19.4284</v>
      </c>
    </row>
    <row r="57" spans="1:7" ht="33.75" customHeight="1" x14ac:dyDescent="0.25">
      <c r="A57" s="17" t="s">
        <v>62</v>
      </c>
      <c r="B57" s="18" t="s">
        <v>84</v>
      </c>
      <c r="C57" s="66" t="s">
        <v>63</v>
      </c>
      <c r="D57" s="67"/>
      <c r="E57" s="28">
        <v>537</v>
      </c>
      <c r="F57" s="28">
        <v>5</v>
      </c>
      <c r="G57" s="27">
        <v>114.108</v>
      </c>
    </row>
    <row r="58" spans="1:7" ht="36.75" customHeight="1" x14ac:dyDescent="0.25">
      <c r="A58" s="17" t="s">
        <v>64</v>
      </c>
      <c r="B58" s="18" t="s">
        <v>65</v>
      </c>
      <c r="C58" s="66" t="s">
        <v>63</v>
      </c>
      <c r="D58" s="67"/>
      <c r="E58" s="28">
        <v>1100</v>
      </c>
      <c r="F58" s="28">
        <v>6</v>
      </c>
      <c r="G58" s="27">
        <f>60-2</f>
        <v>58</v>
      </c>
    </row>
    <row r="59" spans="1:7" ht="64.5" customHeight="1" x14ac:dyDescent="0.25">
      <c r="A59" s="11" t="s">
        <v>66</v>
      </c>
      <c r="B59" s="18" t="s">
        <v>67</v>
      </c>
      <c r="C59" s="66" t="s">
        <v>55</v>
      </c>
      <c r="D59" s="67"/>
      <c r="E59" s="29">
        <v>1760</v>
      </c>
      <c r="F59" s="29">
        <v>6</v>
      </c>
      <c r="G59" s="26">
        <v>0.01</v>
      </c>
    </row>
    <row r="60" spans="1:7" ht="54" customHeight="1" x14ac:dyDescent="0.25">
      <c r="A60" s="11" t="s">
        <v>68</v>
      </c>
      <c r="B60" s="30" t="s">
        <v>69</v>
      </c>
      <c r="C60" s="68" t="s">
        <v>63</v>
      </c>
      <c r="D60" s="69"/>
      <c r="E60" s="29">
        <v>800</v>
      </c>
      <c r="F60" s="29">
        <v>5</v>
      </c>
      <c r="G60" s="26">
        <f>83.3+2</f>
        <v>85.3</v>
      </c>
    </row>
    <row r="61" spans="1:7" ht="24.75" customHeight="1" x14ac:dyDescent="0.25">
      <c r="A61" s="11" t="s">
        <v>70</v>
      </c>
      <c r="B61" s="30" t="s">
        <v>71</v>
      </c>
      <c r="C61" s="68" t="s">
        <v>72</v>
      </c>
      <c r="D61" s="69"/>
      <c r="E61" s="90" t="s">
        <v>73</v>
      </c>
      <c r="F61" s="91"/>
      <c r="G61" s="26">
        <v>7.6360000000000001</v>
      </c>
    </row>
    <row r="62" spans="1:7" ht="28.5" customHeight="1" thickBot="1" x14ac:dyDescent="0.3">
      <c r="A62" s="11" t="s">
        <v>74</v>
      </c>
      <c r="B62" s="30" t="s">
        <v>43</v>
      </c>
      <c r="C62" s="68" t="s">
        <v>72</v>
      </c>
      <c r="D62" s="69"/>
      <c r="E62" s="68" t="s">
        <v>92</v>
      </c>
      <c r="F62" s="70"/>
      <c r="G62" s="31">
        <f>6.08-2.38224</f>
        <v>3.6977600000000002</v>
      </c>
    </row>
    <row r="63" spans="1:7" x14ac:dyDescent="0.25">
      <c r="A63" s="61" t="s">
        <v>75</v>
      </c>
      <c r="B63" s="92"/>
      <c r="C63" s="92"/>
      <c r="D63" s="92"/>
      <c r="E63" s="92"/>
      <c r="F63" s="93"/>
      <c r="G63" s="50">
        <f>G50+G52+G54+G55+G57+G58+G59+G60+G61+G62</f>
        <v>288.20016000000004</v>
      </c>
    </row>
    <row r="64" spans="1:7" x14ac:dyDescent="0.25">
      <c r="A64" s="94" t="s">
        <v>76</v>
      </c>
      <c r="B64" s="95"/>
      <c r="C64" s="95"/>
      <c r="D64" s="95"/>
      <c r="E64" s="95"/>
      <c r="F64" s="96"/>
      <c r="G64" s="27">
        <f>G57+G58+G59+G60-G59</f>
        <v>257.40800000000002</v>
      </c>
    </row>
    <row r="65" spans="1:7" ht="15.75" thickBot="1" x14ac:dyDescent="0.3">
      <c r="A65" s="97" t="s">
        <v>77</v>
      </c>
      <c r="B65" s="98"/>
      <c r="C65" s="98"/>
      <c r="D65" s="98"/>
      <c r="E65" s="98"/>
      <c r="F65" s="99"/>
      <c r="G65" s="31">
        <f>G56</f>
        <v>19.4284</v>
      </c>
    </row>
    <row r="66" spans="1:7" x14ac:dyDescent="0.25">
      <c r="A66" s="61" t="s">
        <v>78</v>
      </c>
      <c r="B66" s="92"/>
      <c r="C66" s="92"/>
      <c r="D66" s="92"/>
      <c r="E66" s="92"/>
      <c r="F66" s="93"/>
      <c r="G66" s="37">
        <f>G46+G63</f>
        <v>1836.10016</v>
      </c>
    </row>
    <row r="67" spans="1:7" ht="15.75" x14ac:dyDescent="0.25">
      <c r="A67" s="100" t="s">
        <v>85</v>
      </c>
      <c r="B67" s="101"/>
      <c r="C67" s="101"/>
      <c r="D67" s="101"/>
      <c r="E67" s="101"/>
      <c r="F67" s="102"/>
      <c r="G67" s="50">
        <f>SUM(G48+G65)</f>
        <v>186.1284</v>
      </c>
    </row>
    <row r="68" spans="1:7" ht="15.75" x14ac:dyDescent="0.25">
      <c r="A68" s="103" t="s">
        <v>86</v>
      </c>
      <c r="B68" s="104"/>
      <c r="C68" s="104"/>
      <c r="D68" s="104"/>
      <c r="E68" s="104"/>
      <c r="F68" s="105"/>
      <c r="G68" s="51">
        <f>SUM(G46)</f>
        <v>1547.8999999999999</v>
      </c>
    </row>
    <row r="69" spans="1:7" ht="30" customHeight="1" thickBot="1" x14ac:dyDescent="0.3">
      <c r="A69" s="88" t="s">
        <v>79</v>
      </c>
      <c r="B69" s="89"/>
      <c r="C69" s="89"/>
      <c r="D69" s="89"/>
      <c r="E69" s="89"/>
      <c r="F69" s="89"/>
      <c r="G69" s="38">
        <f>SUM(G47)</f>
        <v>0</v>
      </c>
    </row>
    <row r="70" spans="1:7" x14ac:dyDescent="0.25">
      <c r="A70" s="1"/>
    </row>
    <row r="71" spans="1:7" ht="15.75" x14ac:dyDescent="0.25">
      <c r="A71" s="5"/>
      <c r="B71" s="5"/>
      <c r="C71" s="44"/>
      <c r="D71" s="44"/>
      <c r="E71" s="45"/>
      <c r="F71" s="45"/>
      <c r="G71" s="46"/>
    </row>
    <row r="72" spans="1:7" ht="15.75" x14ac:dyDescent="0.25">
      <c r="A72" s="5"/>
      <c r="B72" s="44"/>
      <c r="C72" s="83"/>
      <c r="D72" s="83"/>
      <c r="E72" s="83"/>
      <c r="F72" s="83"/>
      <c r="G72" s="83"/>
    </row>
    <row r="73" spans="1:7" ht="15.75" x14ac:dyDescent="0.25">
      <c r="A73" s="5"/>
      <c r="B73" s="47"/>
      <c r="C73" s="83"/>
      <c r="D73" s="84"/>
      <c r="E73" s="84"/>
      <c r="F73" s="84"/>
      <c r="G73" s="84"/>
    </row>
    <row r="74" spans="1:7" ht="15.75" x14ac:dyDescent="0.25">
      <c r="A74" s="5"/>
      <c r="B74" s="48"/>
      <c r="C74" s="85"/>
      <c r="D74" s="85"/>
      <c r="E74" s="85"/>
      <c r="F74" s="85"/>
      <c r="G74" s="85"/>
    </row>
    <row r="75" spans="1:7" x14ac:dyDescent="0.25">
      <c r="A75" s="49"/>
      <c r="B75" s="86"/>
      <c r="C75" s="86"/>
      <c r="D75" s="86"/>
      <c r="E75" s="86"/>
      <c r="F75" s="86"/>
      <c r="G75" s="86"/>
    </row>
    <row r="76" spans="1:7" ht="15.75" x14ac:dyDescent="0.25">
      <c r="A76" s="87"/>
      <c r="B76" s="87"/>
      <c r="C76" s="44"/>
      <c r="D76" s="44"/>
      <c r="E76" s="45"/>
      <c r="F76" s="45"/>
      <c r="G76" s="46"/>
    </row>
    <row r="77" spans="1:7" ht="15.75" x14ac:dyDescent="0.25">
      <c r="A77" s="5"/>
      <c r="B77" s="5"/>
      <c r="C77" s="44"/>
      <c r="D77" s="3"/>
      <c r="E77" s="45"/>
      <c r="F77" s="45"/>
      <c r="G77" s="46"/>
    </row>
    <row r="78" spans="1:7" ht="15.75" x14ac:dyDescent="0.25">
      <c r="A78" s="5"/>
      <c r="B78" s="5"/>
      <c r="C78" s="44"/>
      <c r="D78" s="44"/>
      <c r="E78" s="45"/>
      <c r="F78" s="45"/>
      <c r="G78" s="46"/>
    </row>
  </sheetData>
  <mergeCells count="84">
    <mergeCell ref="C23:D23"/>
    <mergeCell ref="C25:D25"/>
    <mergeCell ref="C27:D27"/>
    <mergeCell ref="C29:D29"/>
    <mergeCell ref="C30:D30"/>
    <mergeCell ref="A1:B1"/>
    <mergeCell ref="E4:G4"/>
    <mergeCell ref="A5:G5"/>
    <mergeCell ref="A6:G6"/>
    <mergeCell ref="E1:G1"/>
    <mergeCell ref="E2:G2"/>
    <mergeCell ref="E3:G3"/>
    <mergeCell ref="B22:F22"/>
    <mergeCell ref="A7:G7"/>
    <mergeCell ref="A9:A10"/>
    <mergeCell ref="B9:B10"/>
    <mergeCell ref="E9:F9"/>
    <mergeCell ref="G9:G10"/>
    <mergeCell ref="C9:D10"/>
    <mergeCell ref="C11:D11"/>
    <mergeCell ref="C13:D13"/>
    <mergeCell ref="C17:D17"/>
    <mergeCell ref="C15:D15"/>
    <mergeCell ref="C19:D19"/>
    <mergeCell ref="C21:D21"/>
    <mergeCell ref="A12:G12"/>
    <mergeCell ref="B14:F14"/>
    <mergeCell ref="B16:F16"/>
    <mergeCell ref="B18:F18"/>
    <mergeCell ref="B20:F20"/>
    <mergeCell ref="A46:F46"/>
    <mergeCell ref="B24:F24"/>
    <mergeCell ref="B26:F26"/>
    <mergeCell ref="B28:F28"/>
    <mergeCell ref="B31:F31"/>
    <mergeCell ref="B33:F33"/>
    <mergeCell ref="B35:F35"/>
    <mergeCell ref="C32:D32"/>
    <mergeCell ref="C34:D34"/>
    <mergeCell ref="C36:D36"/>
    <mergeCell ref="C38:D38"/>
    <mergeCell ref="C39:D39"/>
    <mergeCell ref="C41:D41"/>
    <mergeCell ref="C43:D43"/>
    <mergeCell ref="C45:D45"/>
    <mergeCell ref="B37:F37"/>
    <mergeCell ref="B40:F40"/>
    <mergeCell ref="B42:F42"/>
    <mergeCell ref="B44:F44"/>
    <mergeCell ref="E45:F45"/>
    <mergeCell ref="C55:D55"/>
    <mergeCell ref="E55:F55"/>
    <mergeCell ref="A47:F47"/>
    <mergeCell ref="A48:F48"/>
    <mergeCell ref="A49:G49"/>
    <mergeCell ref="C50:D50"/>
    <mergeCell ref="E50:F50"/>
    <mergeCell ref="B51:F51"/>
    <mergeCell ref="C52:D52"/>
    <mergeCell ref="E52:F52"/>
    <mergeCell ref="B53:F53"/>
    <mergeCell ref="C54:D54"/>
    <mergeCell ref="E54:F54"/>
    <mergeCell ref="A66:F66"/>
    <mergeCell ref="B56:F56"/>
    <mergeCell ref="C57:D57"/>
    <mergeCell ref="C58:D58"/>
    <mergeCell ref="C59:D59"/>
    <mergeCell ref="C60:D60"/>
    <mergeCell ref="C61:D61"/>
    <mergeCell ref="E61:F61"/>
    <mergeCell ref="C62:D62"/>
    <mergeCell ref="E62:F62"/>
    <mergeCell ref="A63:F63"/>
    <mergeCell ref="A64:F64"/>
    <mergeCell ref="A65:F65"/>
    <mergeCell ref="B75:G75"/>
    <mergeCell ref="A76:B76"/>
    <mergeCell ref="A67:F67"/>
    <mergeCell ref="A68:F68"/>
    <mergeCell ref="A69:F69"/>
    <mergeCell ref="C72:G72"/>
    <mergeCell ref="C73:G73"/>
    <mergeCell ref="C74:G7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Aušra Slidziauskienė</cp:lastModifiedBy>
  <cp:lastPrinted>2024-05-16T05:15:53Z</cp:lastPrinted>
  <dcterms:created xsi:type="dcterms:W3CDTF">2024-03-12T16:09:09Z</dcterms:created>
  <dcterms:modified xsi:type="dcterms:W3CDTF">2024-11-08T07:34:31Z</dcterms:modified>
</cp:coreProperties>
</file>